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F870EEF-090A-4C9A-9797-BC76507F767E}" xr6:coauthVersionLast="47" xr6:coauthVersionMax="47" xr10:uidLastSave="{00000000-0000-0000-0000-000000000000}"/>
  <bookViews>
    <workbookView xWindow="-120" yWindow="-120" windowWidth="29040" windowHeight="15720" tabRatio="937" activeTab="2" xr2:uid="{00000000-000D-0000-FFFF-FFFF00000000}"/>
  </bookViews>
  <sheets>
    <sheet name="GOBIERNO" sheetId="1" r:id="rId1"/>
    <sheet name="SIND" sheetId="9" r:id="rId2"/>
    <sheet name="FINANZAS" sheetId="8" r:id="rId3"/>
    <sheet name="OFICIALIA" sheetId="16" r:id="rId4"/>
    <sheet name="ALUMBRADO" sheetId="19" r:id="rId5"/>
    <sheet name="LIMPIA" sheetId="20" r:id="rId6"/>
    <sheet name="PARQUES" sheetId="21" r:id="rId7"/>
    <sheet name="OBRS" sheetId="11" r:id="rId8"/>
    <sheet name="seg.pub" sheetId="4" r:id="rId9"/>
    <sheet name="DIF" sheetId="12" r:id="rId10"/>
    <sheet name="DAPAS" sheetId="18" r:id="rId11"/>
    <sheet name="TABULADOR" sheetId="13" r:id="rId12"/>
  </sheets>
  <externalReferences>
    <externalReference r:id="rId13"/>
  </externalReferences>
  <definedNames>
    <definedName name="_xlnm.Print_Area" localSheetId="10">DAPAS!$A$1:$P$26</definedName>
    <definedName name="_xlnm.Print_Area" localSheetId="9">DIF!$A$1:$R$34</definedName>
    <definedName name="_xlnm.Print_Area" localSheetId="2">FINANZAS!$A$1:$P$24</definedName>
    <definedName name="_xlnm.Print_Area" localSheetId="0">GOBIERNO!$A$1:$Q$124</definedName>
    <definedName name="_xlnm.Print_Area" localSheetId="5">LIMPIA!$A$1:$P$30</definedName>
    <definedName name="_xlnm.Print_Area" localSheetId="7">OBRS!$A$3:$Q$27</definedName>
    <definedName name="_xlnm.Print_Area" localSheetId="3">OFICIALIA!$A$1:$O$90</definedName>
    <definedName name="_xlnm.Print_Area" localSheetId="8">seg.pub!$A$1:$Q$41</definedName>
    <definedName name="_xlnm.Print_Area" localSheetId="1">SIND!$A$1:$P$52</definedName>
    <definedName name="_xlnm.Print_Area" localSheetId="11">TABULADOR!$A$1:$E$231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5" i="16" l="1"/>
  <c r="M18" i="21"/>
  <c r="O25" i="20"/>
  <c r="O14" i="19"/>
  <c r="O21" i="18" l="1"/>
  <c r="O22" i="18" s="1"/>
  <c r="J22" i="12"/>
  <c r="O22" i="12"/>
  <c r="M52" i="16"/>
  <c r="H52" i="16"/>
  <c r="O118" i="1"/>
  <c r="O86" i="1"/>
  <c r="I44" i="9" l="1"/>
  <c r="N44" i="9"/>
  <c r="M41" i="9"/>
  <c r="K41" i="9"/>
  <c r="J41" i="9"/>
  <c r="J50" i="1"/>
  <c r="J21" i="18"/>
  <c r="O37" i="4"/>
  <c r="J37" i="4"/>
  <c r="O22" i="11"/>
  <c r="J22" i="11"/>
  <c r="H18" i="21"/>
  <c r="J25" i="20"/>
  <c r="J14" i="19"/>
  <c r="M87" i="16"/>
  <c r="M89" i="16" s="1"/>
  <c r="H85" i="16"/>
  <c r="H87" i="16" s="1"/>
  <c r="H89" i="16" s="1"/>
  <c r="N19" i="8"/>
  <c r="I19" i="8"/>
  <c r="J118" i="1"/>
  <c r="I28" i="16"/>
  <c r="J28" i="16"/>
  <c r="L28" i="16"/>
  <c r="I29" i="16"/>
  <c r="J29" i="16"/>
  <c r="L29" i="16"/>
  <c r="I30" i="16"/>
  <c r="J30" i="16"/>
  <c r="L30" i="16"/>
  <c r="I31" i="16"/>
  <c r="J31" i="16"/>
  <c r="L31" i="16"/>
  <c r="I32" i="16"/>
  <c r="J32" i="16"/>
  <c r="L32" i="16"/>
  <c r="I33" i="16"/>
  <c r="J33" i="16"/>
  <c r="L33" i="16"/>
  <c r="I34" i="16"/>
  <c r="J34" i="16"/>
  <c r="L34" i="16"/>
  <c r="I35" i="16"/>
  <c r="J35" i="16"/>
  <c r="L35" i="16"/>
  <c r="I36" i="16"/>
  <c r="J36" i="16"/>
  <c r="L36" i="16"/>
  <c r="I37" i="16"/>
  <c r="J37" i="16"/>
  <c r="L37" i="16"/>
  <c r="I38" i="16"/>
  <c r="J38" i="16"/>
  <c r="L38" i="16"/>
  <c r="I39" i="16"/>
  <c r="J39" i="16"/>
  <c r="L39" i="16"/>
  <c r="I40" i="16"/>
  <c r="J40" i="16"/>
  <c r="L40" i="16"/>
  <c r="I41" i="16"/>
  <c r="J41" i="16"/>
  <c r="L41" i="16"/>
  <c r="I42" i="16"/>
  <c r="J42" i="16"/>
  <c r="L42" i="16"/>
  <c r="I43" i="16"/>
  <c r="J43" i="16"/>
  <c r="L43" i="16"/>
  <c r="I44" i="16"/>
  <c r="J44" i="16"/>
  <c r="L44" i="16"/>
  <c r="I45" i="16"/>
  <c r="J45" i="16"/>
  <c r="L45" i="16"/>
  <c r="I46" i="16"/>
  <c r="J46" i="16"/>
  <c r="L46" i="16"/>
  <c r="I47" i="16"/>
  <c r="J47" i="16"/>
  <c r="L47" i="16"/>
  <c r="A125" i="13"/>
  <c r="A126" i="13" s="1"/>
  <c r="A127" i="13" s="1"/>
  <c r="A128" i="13" s="1"/>
  <c r="A129" i="13" s="1"/>
  <c r="A130" i="13" s="1"/>
  <c r="A131" i="13" s="1"/>
  <c r="A132" i="13" s="1"/>
  <c r="A133" i="13" s="1"/>
  <c r="A85" i="13"/>
  <c r="A86" i="13" s="1"/>
  <c r="A87" i="13" s="1"/>
  <c r="C59" i="13"/>
  <c r="A59" i="13"/>
  <c r="A48" i="13"/>
  <c r="A10" i="13"/>
  <c r="L22" i="16" l="1"/>
  <c r="J22" i="16"/>
  <c r="I22" i="16"/>
  <c r="I23" i="16"/>
  <c r="J23" i="16"/>
  <c r="L23" i="16"/>
  <c r="I72" i="16"/>
  <c r="J72" i="16"/>
  <c r="L72" i="16"/>
  <c r="I73" i="16"/>
  <c r="J73" i="16"/>
  <c r="L73" i="16"/>
  <c r="I74" i="16"/>
  <c r="J74" i="16"/>
  <c r="L74" i="16"/>
  <c r="I75" i="16"/>
  <c r="J75" i="16"/>
  <c r="L75" i="16"/>
  <c r="I76" i="16"/>
  <c r="J76" i="16"/>
  <c r="L76" i="16"/>
  <c r="I77" i="16"/>
  <c r="J77" i="16"/>
  <c r="L77" i="16"/>
  <c r="I78" i="16"/>
  <c r="J78" i="16"/>
  <c r="L78" i="16"/>
  <c r="I79" i="16"/>
  <c r="J79" i="16"/>
  <c r="L79" i="16"/>
  <c r="I80" i="16"/>
  <c r="J80" i="16"/>
  <c r="L80" i="16"/>
  <c r="I81" i="16"/>
  <c r="J81" i="16"/>
  <c r="L81" i="16"/>
  <c r="I82" i="16"/>
  <c r="J82" i="16"/>
  <c r="L82" i="16"/>
  <c r="I83" i="16"/>
  <c r="J83" i="16"/>
  <c r="L83" i="16"/>
  <c r="I84" i="16"/>
  <c r="J84" i="16"/>
  <c r="L84" i="16"/>
  <c r="I68" i="16"/>
  <c r="J68" i="16"/>
  <c r="L68" i="16"/>
  <c r="L67" i="16"/>
  <c r="J67" i="16"/>
  <c r="I67" i="16"/>
  <c r="N19" i="18"/>
  <c r="L19" i="18"/>
  <c r="K19" i="18"/>
  <c r="N18" i="18"/>
  <c r="L18" i="18"/>
  <c r="K18" i="18"/>
  <c r="N17" i="18"/>
  <c r="L17" i="18"/>
  <c r="K17" i="18"/>
  <c r="N21" i="12"/>
  <c r="L21" i="12"/>
  <c r="K21" i="12"/>
  <c r="N20" i="12"/>
  <c r="L20" i="12"/>
  <c r="K20" i="12"/>
  <c r="N18" i="12"/>
  <c r="L18" i="12"/>
  <c r="K18" i="12"/>
  <c r="N17" i="12"/>
  <c r="L17" i="12"/>
  <c r="K17" i="12"/>
  <c r="N16" i="12"/>
  <c r="L16" i="12"/>
  <c r="K16" i="12"/>
  <c r="N13" i="12"/>
  <c r="L13" i="12"/>
  <c r="K13" i="12"/>
  <c r="N19" i="12"/>
  <c r="L19" i="12"/>
  <c r="K19" i="12"/>
  <c r="N8" i="4"/>
  <c r="K20" i="4"/>
  <c r="L20" i="4"/>
  <c r="N20" i="4"/>
  <c r="K21" i="4"/>
  <c r="L21" i="4"/>
  <c r="N21" i="4"/>
  <c r="K22" i="4"/>
  <c r="L22" i="4"/>
  <c r="N22" i="4"/>
  <c r="K23" i="4"/>
  <c r="L23" i="4"/>
  <c r="N23" i="4"/>
  <c r="K24" i="4"/>
  <c r="L24" i="4"/>
  <c r="N24" i="4"/>
  <c r="K25" i="4"/>
  <c r="L25" i="4"/>
  <c r="N25" i="4"/>
  <c r="K26" i="4"/>
  <c r="L26" i="4"/>
  <c r="N26" i="4"/>
  <c r="K27" i="4"/>
  <c r="L27" i="4"/>
  <c r="N27" i="4"/>
  <c r="K28" i="4"/>
  <c r="L28" i="4"/>
  <c r="N28" i="4"/>
  <c r="K29" i="4"/>
  <c r="L29" i="4"/>
  <c r="N29" i="4"/>
  <c r="K30" i="4"/>
  <c r="L30" i="4"/>
  <c r="N30" i="4"/>
  <c r="K31" i="4"/>
  <c r="L31" i="4"/>
  <c r="N31" i="4"/>
  <c r="K32" i="4"/>
  <c r="L32" i="4"/>
  <c r="N32" i="4"/>
  <c r="K33" i="4"/>
  <c r="L33" i="4"/>
  <c r="N33" i="4"/>
  <c r="K34" i="4"/>
  <c r="L34" i="4"/>
  <c r="N34" i="4"/>
  <c r="K35" i="4"/>
  <c r="L35" i="4"/>
  <c r="N35" i="4"/>
  <c r="N19" i="4"/>
  <c r="L19" i="4"/>
  <c r="K19" i="4"/>
  <c r="N18" i="4"/>
  <c r="L18" i="4"/>
  <c r="K18" i="4"/>
  <c r="N17" i="4"/>
  <c r="L17" i="4"/>
  <c r="K17" i="4"/>
  <c r="K16" i="4"/>
  <c r="L16" i="4"/>
  <c r="N16" i="4"/>
  <c r="K15" i="4"/>
  <c r="L15" i="4"/>
  <c r="N15" i="4"/>
  <c r="K11" i="4"/>
  <c r="L11" i="4"/>
  <c r="N11" i="4"/>
  <c r="K12" i="4"/>
  <c r="L12" i="4"/>
  <c r="N12" i="4"/>
  <c r="K13" i="4"/>
  <c r="L13" i="4"/>
  <c r="N13" i="4"/>
  <c r="K14" i="4"/>
  <c r="L14" i="4"/>
  <c r="N14" i="4"/>
  <c r="K19" i="11" l="1"/>
  <c r="L19" i="11"/>
  <c r="N19" i="11"/>
  <c r="K20" i="11"/>
  <c r="L20" i="11"/>
  <c r="N20" i="11"/>
  <c r="K16" i="11"/>
  <c r="L16" i="11"/>
  <c r="N16" i="11"/>
  <c r="L16" i="21"/>
  <c r="J16" i="21"/>
  <c r="I16" i="21"/>
  <c r="I13" i="21"/>
  <c r="J13" i="21"/>
  <c r="L13" i="21"/>
  <c r="I14" i="21"/>
  <c r="J14" i="21"/>
  <c r="L14" i="21"/>
  <c r="I15" i="21"/>
  <c r="J15" i="21"/>
  <c r="L15" i="21"/>
  <c r="K22" i="20"/>
  <c r="L22" i="20"/>
  <c r="N22" i="20"/>
  <c r="K23" i="20"/>
  <c r="L23" i="20"/>
  <c r="N23" i="20"/>
  <c r="N21" i="20"/>
  <c r="L21" i="20"/>
  <c r="K21" i="20"/>
  <c r="K20" i="20"/>
  <c r="L20" i="20"/>
  <c r="N20" i="20"/>
  <c r="Q12" i="19" l="1"/>
  <c r="K12" i="19"/>
  <c r="L12" i="19"/>
  <c r="N12" i="19"/>
  <c r="I20" i="16"/>
  <c r="J20" i="16"/>
  <c r="L20" i="16"/>
  <c r="I21" i="16"/>
  <c r="J21" i="16"/>
  <c r="L21" i="16"/>
  <c r="I26" i="16"/>
  <c r="J26" i="16"/>
  <c r="L26" i="16"/>
  <c r="I27" i="16"/>
  <c r="J27" i="16"/>
  <c r="L27" i="16"/>
  <c r="L25" i="16"/>
  <c r="J25" i="16"/>
  <c r="I25" i="16"/>
  <c r="L24" i="16"/>
  <c r="J24" i="16"/>
  <c r="I24" i="16"/>
  <c r="I18" i="16"/>
  <c r="J18" i="16"/>
  <c r="L18" i="16"/>
  <c r="K104" i="1"/>
  <c r="L104" i="1"/>
  <c r="N104" i="1"/>
  <c r="K105" i="1"/>
  <c r="L105" i="1"/>
  <c r="N105" i="1"/>
  <c r="K106" i="1"/>
  <c r="L106" i="1"/>
  <c r="N106" i="1"/>
  <c r="K107" i="1"/>
  <c r="L107" i="1"/>
  <c r="N107" i="1"/>
  <c r="K108" i="1"/>
  <c r="L108" i="1"/>
  <c r="N108" i="1"/>
  <c r="K109" i="1"/>
  <c r="L109" i="1"/>
  <c r="N109" i="1"/>
  <c r="K111" i="1"/>
  <c r="L111" i="1"/>
  <c r="N111" i="1"/>
  <c r="K112" i="1"/>
  <c r="L112" i="1"/>
  <c r="N112" i="1"/>
  <c r="K113" i="1"/>
  <c r="L113" i="1"/>
  <c r="N113" i="1"/>
  <c r="K114" i="1"/>
  <c r="L114" i="1"/>
  <c r="N114" i="1"/>
  <c r="K115" i="1"/>
  <c r="L115" i="1"/>
  <c r="N115" i="1"/>
  <c r="N103" i="1"/>
  <c r="L103" i="1"/>
  <c r="K103" i="1"/>
  <c r="N102" i="1"/>
  <c r="L102" i="1"/>
  <c r="K102" i="1"/>
  <c r="N69" i="1" l="1"/>
  <c r="N14" i="1"/>
  <c r="L44" i="1"/>
  <c r="L14" i="1"/>
  <c r="K14" i="1"/>
  <c r="N10" i="4" l="1"/>
  <c r="L10" i="4"/>
  <c r="K10" i="4"/>
  <c r="N9" i="4"/>
  <c r="N37" i="4" s="1"/>
  <c r="L9" i="4"/>
  <c r="K9" i="4"/>
  <c r="L8" i="4"/>
  <c r="K8" i="4"/>
  <c r="K37" i="4" s="1"/>
  <c r="M118" i="1"/>
  <c r="J23" i="1"/>
  <c r="K85" i="16"/>
  <c r="L71" i="16"/>
  <c r="J71" i="16"/>
  <c r="I71" i="16"/>
  <c r="I69" i="16"/>
  <c r="J69" i="16"/>
  <c r="L69" i="16"/>
  <c r="L12" i="21"/>
  <c r="J12" i="21"/>
  <c r="I12" i="21"/>
  <c r="L11" i="21"/>
  <c r="J11" i="21"/>
  <c r="I11" i="21"/>
  <c r="L17" i="16"/>
  <c r="J17" i="16"/>
  <c r="I17" i="16"/>
  <c r="L16" i="16"/>
  <c r="J16" i="16"/>
  <c r="I16" i="16"/>
  <c r="L37" i="4" l="1"/>
  <c r="J23" i="12"/>
  <c r="N19" i="20"/>
  <c r="L19" i="20"/>
  <c r="K19" i="20"/>
  <c r="N76" i="1"/>
  <c r="L76" i="1"/>
  <c r="K76" i="1"/>
  <c r="N75" i="1"/>
  <c r="L75" i="1"/>
  <c r="K75" i="1"/>
  <c r="N73" i="1"/>
  <c r="L73" i="1"/>
  <c r="K73" i="1"/>
  <c r="N71" i="1"/>
  <c r="L71" i="1"/>
  <c r="K71" i="1"/>
  <c r="L69" i="1"/>
  <c r="K69" i="1"/>
  <c r="O50" i="1"/>
  <c r="N78" i="1"/>
  <c r="L78" i="1"/>
  <c r="K78" i="1"/>
  <c r="N15" i="18"/>
  <c r="L15" i="18"/>
  <c r="K15" i="18"/>
  <c r="N14" i="18"/>
  <c r="L14" i="18"/>
  <c r="K14" i="18"/>
  <c r="N12" i="18"/>
  <c r="L12" i="18"/>
  <c r="K12" i="18"/>
  <c r="N11" i="18"/>
  <c r="L11" i="18"/>
  <c r="K11" i="18"/>
  <c r="N14" i="12"/>
  <c r="L14" i="12"/>
  <c r="K14" i="12"/>
  <c r="N12" i="20"/>
  <c r="L12" i="20"/>
  <c r="K12" i="20"/>
  <c r="N11" i="20"/>
  <c r="L11" i="20"/>
  <c r="K11" i="20"/>
  <c r="N18" i="20"/>
  <c r="L18" i="20"/>
  <c r="K18" i="20"/>
  <c r="N17" i="20"/>
  <c r="L17" i="20"/>
  <c r="K17" i="20"/>
  <c r="N16" i="20"/>
  <c r="L16" i="20"/>
  <c r="K16" i="20"/>
  <c r="N15" i="20"/>
  <c r="L15" i="20"/>
  <c r="K15" i="20"/>
  <c r="N14" i="20"/>
  <c r="L14" i="20"/>
  <c r="K14" i="20"/>
  <c r="M15" i="8"/>
  <c r="K15" i="8"/>
  <c r="J15" i="8"/>
  <c r="M16" i="8"/>
  <c r="K16" i="8"/>
  <c r="J16" i="8"/>
  <c r="I74" i="1" l="1"/>
  <c r="N82" i="1"/>
  <c r="L82" i="1"/>
  <c r="K82" i="1"/>
  <c r="N81" i="1"/>
  <c r="L81" i="1"/>
  <c r="K81" i="1"/>
  <c r="N72" i="1"/>
  <c r="L72" i="1"/>
  <c r="K72" i="1"/>
  <c r="N46" i="1"/>
  <c r="L46" i="1"/>
  <c r="K46" i="1"/>
  <c r="N67" i="1"/>
  <c r="L67" i="1"/>
  <c r="K67" i="1"/>
  <c r="N47" i="1"/>
  <c r="L47" i="1"/>
  <c r="K47" i="1"/>
  <c r="N11" i="12" l="1"/>
  <c r="L11" i="12"/>
  <c r="K11" i="12"/>
  <c r="O23" i="11"/>
  <c r="N18" i="11"/>
  <c r="L18" i="11"/>
  <c r="K18" i="11"/>
  <c r="N20" i="8"/>
  <c r="I20" i="8"/>
  <c r="M13" i="8"/>
  <c r="K13" i="8"/>
  <c r="J13" i="8"/>
  <c r="K80" i="1"/>
  <c r="L80" i="1"/>
  <c r="N80" i="1"/>
  <c r="L19" i="16"/>
  <c r="L15" i="16"/>
  <c r="L14" i="16"/>
  <c r="M25" i="20"/>
  <c r="M26" i="20" s="1"/>
  <c r="J22" i="18"/>
  <c r="H19" i="21"/>
  <c r="J26" i="20"/>
  <c r="M86" i="1" l="1"/>
  <c r="J86" i="1"/>
  <c r="J120" i="1" s="1"/>
  <c r="J121" i="1" s="1"/>
  <c r="M50" i="1"/>
  <c r="O23" i="1"/>
  <c r="L19" i="8" l="1"/>
  <c r="L44" i="9"/>
  <c r="K13" i="18" l="1"/>
  <c r="L13" i="18" l="1"/>
  <c r="N13" i="18"/>
  <c r="K15" i="11"/>
  <c r="L15" i="11"/>
  <c r="N15" i="11"/>
  <c r="K14" i="11"/>
  <c r="L14" i="11"/>
  <c r="N14" i="11"/>
  <c r="K13" i="11"/>
  <c r="L13" i="11"/>
  <c r="N13" i="11"/>
  <c r="J17" i="8"/>
  <c r="K17" i="8"/>
  <c r="M17" i="8"/>
  <c r="K48" i="1"/>
  <c r="O120" i="1"/>
  <c r="M120" i="1"/>
  <c r="M121" i="1" s="1"/>
  <c r="XFD18" i="12" l="1"/>
  <c r="M40" i="9" l="1"/>
  <c r="J40" i="9"/>
  <c r="K40" i="9"/>
  <c r="N10" i="12" l="1"/>
  <c r="L10" i="12"/>
  <c r="K10" i="12"/>
  <c r="M21" i="18"/>
  <c r="M22" i="12"/>
  <c r="P22" i="12"/>
  <c r="Q22" i="12"/>
  <c r="M37" i="4"/>
  <c r="J38" i="4"/>
  <c r="M22" i="11"/>
  <c r="P22" i="11"/>
  <c r="Q22" i="11"/>
  <c r="K18" i="21"/>
  <c r="N18" i="21"/>
  <c r="O26" i="20"/>
  <c r="M14" i="19"/>
  <c r="J15" i="19"/>
  <c r="N85" i="16"/>
  <c r="K52" i="16"/>
  <c r="K87" i="16" s="1"/>
  <c r="O19" i="8"/>
  <c r="P19" i="8"/>
  <c r="O44" i="9"/>
  <c r="P44" i="9"/>
  <c r="P46" i="9" s="1"/>
  <c r="I19" i="9"/>
  <c r="I45" i="9" s="1"/>
  <c r="I46" i="9" s="1"/>
  <c r="K89" i="16" l="1"/>
  <c r="O46" i="9"/>
  <c r="L70" i="16" l="1"/>
  <c r="J70" i="16"/>
  <c r="I70" i="16"/>
  <c r="L66" i="16" l="1"/>
  <c r="J66" i="16"/>
  <c r="I66" i="16"/>
  <c r="L65" i="16"/>
  <c r="L85" i="16" s="1"/>
  <c r="J65" i="16"/>
  <c r="J85" i="16" s="1"/>
  <c r="I65" i="16"/>
  <c r="I85" i="16" s="1"/>
  <c r="M11" i="8"/>
  <c r="I13" i="16"/>
  <c r="I14" i="16"/>
  <c r="I15" i="16"/>
  <c r="I19" i="16"/>
  <c r="J13" i="16"/>
  <c r="J14" i="16"/>
  <c r="J15" i="16"/>
  <c r="J19" i="16"/>
  <c r="J14" i="8"/>
  <c r="K14" i="8"/>
  <c r="M14" i="8"/>
  <c r="XFD17" i="12" l="1"/>
  <c r="J23" i="11" l="1"/>
  <c r="P14" i="19"/>
  <c r="O15" i="19"/>
  <c r="L13" i="16" l="1"/>
  <c r="L12" i="16"/>
  <c r="L52" i="16" s="1"/>
  <c r="L87" i="16" s="1"/>
  <c r="L89" i="16" s="1"/>
  <c r="J12" i="16"/>
  <c r="J52" i="16" s="1"/>
  <c r="J87" i="16" s="1"/>
  <c r="J89" i="16" s="1"/>
  <c r="I12" i="16"/>
  <c r="I52" i="16" s="1"/>
  <c r="I87" i="16" s="1"/>
  <c r="I89" i="16" s="1"/>
  <c r="N13" i="20" l="1"/>
  <c r="L10" i="21"/>
  <c r="L18" i="21" s="1"/>
  <c r="J10" i="21"/>
  <c r="J18" i="21" s="1"/>
  <c r="I10" i="21"/>
  <c r="I18" i="21" s="1"/>
  <c r="N11" i="19"/>
  <c r="N14" i="19" s="1"/>
  <c r="L11" i="19"/>
  <c r="L14" i="19" s="1"/>
  <c r="K11" i="19"/>
  <c r="K14" i="19" s="1"/>
  <c r="N12" i="12"/>
  <c r="N22" i="12" s="1"/>
  <c r="N25" i="20" l="1"/>
  <c r="N26" i="20" s="1"/>
  <c r="N16" i="18"/>
  <c r="N10" i="18"/>
  <c r="N21" i="18" s="1"/>
  <c r="N17" i="11"/>
  <c r="L17" i="11"/>
  <c r="K17" i="11"/>
  <c r="N12" i="11"/>
  <c r="M12" i="8"/>
  <c r="M39" i="9"/>
  <c r="M44" i="9" s="1"/>
  <c r="M16" i="9"/>
  <c r="M19" i="9" s="1"/>
  <c r="N101" i="1"/>
  <c r="N100" i="1"/>
  <c r="N118" i="1" l="1"/>
  <c r="N22" i="11"/>
  <c r="M19" i="8"/>
  <c r="M20" i="8" s="1"/>
  <c r="M45" i="9"/>
  <c r="M46" i="9" s="1"/>
  <c r="N68" i="1" l="1"/>
  <c r="N70" i="1"/>
  <c r="N74" i="1"/>
  <c r="N77" i="1"/>
  <c r="N66" i="1"/>
  <c r="N45" i="1"/>
  <c r="N48" i="1"/>
  <c r="N44" i="1"/>
  <c r="N86" i="1" l="1"/>
  <c r="N50" i="1"/>
  <c r="N15" i="1"/>
  <c r="N16" i="1"/>
  <c r="N17" i="1"/>
  <c r="N18" i="1"/>
  <c r="N19" i="1"/>
  <c r="N20" i="1"/>
  <c r="N21" i="1"/>
  <c r="N23" i="1" l="1"/>
  <c r="N120" i="1" s="1"/>
  <c r="N121" i="1" s="1"/>
  <c r="L45" i="1"/>
  <c r="K45" i="1"/>
  <c r="M15" i="19" l="1"/>
  <c r="K16" i="9"/>
  <c r="K19" i="9" s="1"/>
  <c r="J16" i="9"/>
  <c r="J19" i="9" s="1"/>
  <c r="K16" i="18"/>
  <c r="K10" i="18"/>
  <c r="K13" i="20"/>
  <c r="K25" i="20" s="1"/>
  <c r="K101" i="1"/>
  <c r="K100" i="1"/>
  <c r="K66" i="1"/>
  <c r="K44" i="1"/>
  <c r="K50" i="1" s="1"/>
  <c r="K21" i="18" l="1"/>
  <c r="K118" i="1"/>
  <c r="K26" i="20"/>
  <c r="K15" i="19"/>
  <c r="K12" i="12"/>
  <c r="K22" i="12" s="1"/>
  <c r="K12" i="11"/>
  <c r="K22" i="11" s="1"/>
  <c r="K11" i="8"/>
  <c r="J12" i="8"/>
  <c r="J11" i="8"/>
  <c r="K39" i="9"/>
  <c r="K44" i="9" s="1"/>
  <c r="J39" i="9"/>
  <c r="J44" i="9" s="1"/>
  <c r="K68" i="1"/>
  <c r="K70" i="1"/>
  <c r="K74" i="1"/>
  <c r="K15" i="1"/>
  <c r="K16" i="1"/>
  <c r="K17" i="1"/>
  <c r="K18" i="1"/>
  <c r="K19" i="1"/>
  <c r="K20" i="1"/>
  <c r="K21" i="1"/>
  <c r="J19" i="8" l="1"/>
  <c r="J20" i="8" s="1"/>
  <c r="K45" i="9"/>
  <c r="K46" i="9" s="1"/>
  <c r="J45" i="9"/>
  <c r="J46" i="9" s="1"/>
  <c r="K23" i="1"/>
  <c r="L12" i="12" l="1"/>
  <c r="L22" i="12" s="1"/>
  <c r="L70" i="1"/>
  <c r="K12" i="8" l="1"/>
  <c r="K19" i="8" s="1"/>
  <c r="O38" i="4"/>
  <c r="Q38" i="4"/>
  <c r="P38" i="4"/>
  <c r="M38" i="4"/>
  <c r="N52" i="16"/>
  <c r="N87" i="16" s="1"/>
  <c r="N89" i="16" s="1"/>
  <c r="P87" i="1"/>
  <c r="M23" i="1"/>
  <c r="P23" i="1"/>
  <c r="K77" i="1"/>
  <c r="K86" i="1" s="1"/>
  <c r="K121" i="1" s="1"/>
  <c r="L101" i="1" l="1"/>
  <c r="L16" i="18"/>
  <c r="M22" i="18" l="1"/>
  <c r="P21" i="18"/>
  <c r="P22" i="18" s="1"/>
  <c r="O23" i="12"/>
  <c r="M23" i="12"/>
  <c r="P37" i="4"/>
  <c r="K19" i="21"/>
  <c r="M19" i="21"/>
  <c r="P25" i="20"/>
  <c r="P26" i="20" s="1"/>
  <c r="O85" i="16"/>
  <c r="O52" i="16"/>
  <c r="L19" i="9"/>
  <c r="L45" i="9" s="1"/>
  <c r="L46" i="9" s="1"/>
  <c r="N19" i="9"/>
  <c r="N45" i="9" s="1"/>
  <c r="N46" i="9" s="1"/>
  <c r="O19" i="9"/>
  <c r="O45" i="9" s="1"/>
  <c r="P19" i="9"/>
  <c r="P45" i="9" s="1"/>
  <c r="P119" i="1"/>
  <c r="Q118" i="1"/>
  <c r="Q86" i="1"/>
  <c r="P50" i="1"/>
  <c r="Q50" i="1"/>
  <c r="Q23" i="1"/>
  <c r="O87" i="16" l="1"/>
  <c r="O89" i="16" s="1"/>
  <c r="O121" i="1"/>
  <c r="Q120" i="1"/>
  <c r="P121" i="1"/>
  <c r="P122" i="1" s="1"/>
  <c r="Q121" i="1"/>
  <c r="L77" i="1" l="1"/>
  <c r="L74" i="1" l="1"/>
  <c r="Q37" i="4" l="1"/>
  <c r="M23" i="11"/>
  <c r="N19" i="21"/>
  <c r="P15" i="19"/>
  <c r="L20" i="8"/>
  <c r="P20" i="8"/>
  <c r="O20" i="8"/>
  <c r="N15" i="19" l="1"/>
  <c r="L13" i="20"/>
  <c r="L25" i="20" s="1"/>
  <c r="L10" i="18"/>
  <c r="L21" i="18" s="1"/>
  <c r="L48" i="1"/>
  <c r="L50" i="1" l="1"/>
  <c r="L26" i="20"/>
  <c r="I19" i="21"/>
  <c r="L15" i="19"/>
  <c r="N22" i="18"/>
  <c r="K22" i="18"/>
  <c r="L22" i="18"/>
  <c r="J19" i="21"/>
  <c r="L19" i="21"/>
  <c r="P23" i="12" l="1"/>
  <c r="L15" i="1"/>
  <c r="L16" i="1"/>
  <c r="L17" i="1"/>
  <c r="L18" i="1"/>
  <c r="L19" i="1"/>
  <c r="L20" i="1"/>
  <c r="L68" i="1"/>
  <c r="L21" i="1"/>
  <c r="L100" i="1"/>
  <c r="L118" i="1" s="1"/>
  <c r="L66" i="1"/>
  <c r="L12" i="11"/>
  <c r="L22" i="11" s="1"/>
  <c r="L86" i="1" l="1"/>
  <c r="L23" i="1"/>
  <c r="K20" i="8"/>
  <c r="K38" i="4"/>
  <c r="N38" i="4"/>
  <c r="L38" i="4"/>
  <c r="L121" i="1" l="1"/>
  <c r="N23" i="12"/>
  <c r="L23" i="11"/>
  <c r="K23" i="11"/>
  <c r="N23" i="11"/>
  <c r="K23" i="12"/>
  <c r="L23" i="12"/>
</calcChain>
</file>

<file path=xl/sharedStrings.xml><?xml version="1.0" encoding="utf-8"?>
<sst xmlns="http://schemas.openxmlformats.org/spreadsheetml/2006/main" count="1728" uniqueCount="676">
  <si>
    <t>H. CONGRESO DEL ESTADO DE MICHOACAN.</t>
  </si>
  <si>
    <t>PLAZA</t>
  </si>
  <si>
    <t>AGUINALDO</t>
  </si>
  <si>
    <t>C</t>
  </si>
  <si>
    <t xml:space="preserve">TOTAL MENSUAL:   </t>
  </si>
  <si>
    <t>( B ) BASE</t>
  </si>
  <si>
    <t>TOTAL ANUAL:</t>
  </si>
  <si>
    <t xml:space="preserve"> </t>
  </si>
  <si>
    <t>POLICIA</t>
  </si>
  <si>
    <t>SECR. DEL H. AYUNT.</t>
  </si>
  <si>
    <t>SUP. DE INTENDENTES</t>
  </si>
  <si>
    <t>JEFE DE GRUPO</t>
  </si>
  <si>
    <t xml:space="preserve">PUESTO </t>
  </si>
  <si>
    <t>FECHA DE INGRESO</t>
  </si>
  <si>
    <t>SUELDO BASE</t>
  </si>
  <si>
    <t>PRIMA VACACIONAL</t>
  </si>
  <si>
    <t>SUBSIDIO AL EMPLEO</t>
  </si>
  <si>
    <t>I. S. R.</t>
  </si>
  <si>
    <t>CUOTA SINDICAL</t>
  </si>
  <si>
    <t>PLAZA:</t>
  </si>
  <si>
    <t xml:space="preserve">N°. MUNICIPIO: 044 </t>
  </si>
  <si>
    <t>UNIDAD PROGRAMATICA PRESUPUESTARIA: AYUNTAMIENTO DE CHURUMUCO</t>
  </si>
  <si>
    <t>NOMBRE DEL MUNICIPIO: CHURUMUCO, MICHOACAN</t>
  </si>
  <si>
    <t>UNIDAD RESPONSABLE: PRESIDENCIA MUNICIPAL</t>
  </si>
  <si>
    <t>H. CONGRESO DEL ESTADO</t>
  </si>
  <si>
    <t>AUDITORIA SUPERIOR DE MICHOACÁN</t>
  </si>
  <si>
    <t>CLAVE</t>
  </si>
  <si>
    <t>SUELDO BASE MENSUAL</t>
  </si>
  <si>
    <t>NÚMERO</t>
  </si>
  <si>
    <t>REGIDOR</t>
  </si>
  <si>
    <t>OFICIAL MAYOR</t>
  </si>
  <si>
    <t>TOTAL HOJA 1 DE 2</t>
  </si>
  <si>
    <t>SECRETARIA TIPO A</t>
  </si>
  <si>
    <t>SECRETARIA TIPO B</t>
  </si>
  <si>
    <t>FONTANERO</t>
  </si>
  <si>
    <t>( C ) CONFIANZA</t>
  </si>
  <si>
    <t>ENCARGADO DE BASURERO</t>
  </si>
  <si>
    <t>TOTAL MENSUAL</t>
  </si>
  <si>
    <t>TOTAL HOJA 1 DE 10</t>
  </si>
  <si>
    <t>TOTAL  MENSUAL</t>
  </si>
  <si>
    <t>TOTAL ANUAL</t>
  </si>
  <si>
    <t>NOMBRE DEL EMPLEADO</t>
  </si>
  <si>
    <t>UNIDAD RESPONSABLE:   PRESIDENCIA MUNICIPAL</t>
  </si>
  <si>
    <t>TOTAL HOJA</t>
  </si>
  <si>
    <t>TOTAL GENERAL</t>
  </si>
  <si>
    <t>UNIDAD RESPONSABLE:   SINDICATURA MUNICIPAL</t>
  </si>
  <si>
    <t>UNIDAD RESPONSABLE:   OFICIALIA MAYOR</t>
  </si>
  <si>
    <t>UNIDAD RESPONSABLE:   OFICIALIA MAYOR/ DEPARTAMENTO DE AGUA POTABLE</t>
  </si>
  <si>
    <t>UNIDAD RESPONSABLE:   OFICIALIA MAYOR/ ALUMBRADO PUBLICO</t>
  </si>
  <si>
    <t>NOMBRE DEL MUNICIPIO:CHURUMUCO, MICHOACAN</t>
  </si>
  <si>
    <t>UNIDAD RESPONSABLE:   URBANISMO Y OBRAS PUBLICAS</t>
  </si>
  <si>
    <t>UNIDAD RESPONSABLE:   OFICIALIA MAYOR/LIMPIA Y RECOLECCION DE RESIDUOS</t>
  </si>
  <si>
    <t>UNIDAD RESPONSABLE:   OFICIALIA MAYOR/PARQUES Y JARDINES</t>
  </si>
  <si>
    <t>UNIDAD RESPONSABLE:   DIRECCION DE SEGURIDAD PUBLICA</t>
  </si>
  <si>
    <t>UNIDAD RESPONSABLE:   TESORERIA MUNICIPAL</t>
  </si>
  <si>
    <t>UNIDAD RESPONSABLE:   DESARROLLO INTEGRAL DE LA FAMILIA</t>
  </si>
  <si>
    <t>GESTOR DE PROGRAMAS</t>
  </si>
  <si>
    <t>AUDITORIA SUPERIOR DE MICHOACAN</t>
  </si>
  <si>
    <t>NOMBRE DEL MUNICIPIO: CHURUMUCO, MICHOACAN (GOBIERNO)</t>
  </si>
  <si>
    <t>NOMBRE DEL MUNICIPIO: CHURUMUCO, MICHOACAN (SINDICATURA)</t>
  </si>
  <si>
    <t>NOMBRE DEL MUNICIPIO: CHURUMUCO, MICHOACAN (TESORERIA)</t>
  </si>
  <si>
    <t>NOMBRE DEL MUNICIPIO: CHURUMUCO, MICHOACAN (OFICIALIA)</t>
  </si>
  <si>
    <t>NOMBRE DEL MUNICIPIO: CHURUMUCO, MICHOACAN (ALUMBRADO)</t>
  </si>
  <si>
    <t>NOMBRE DEL MUNICIPIO: CHURUMUCO, MICHOACAN (LIMPIA)</t>
  </si>
  <si>
    <t>NOMBRE DEL MUNICIPIO: CHURUMUCO, MICHOACAN (PARQUES)</t>
  </si>
  <si>
    <t>NOMBRE DEL MUNICIPIO: CHURUMUCO, MICHOACAN (OBRAS)</t>
  </si>
  <si>
    <t>NOMBRE DEL MUNICIPIO: CHURUMUCO, MICHOACAN (SEG.PUBLICA)</t>
  </si>
  <si>
    <t>NOMBRE DEL MUNICIPIO: CHURUMUCO, MICHOACAN (DIF)</t>
  </si>
  <si>
    <t>NOMBRE DEL MUNICIPIO: CHURUMUCO, MICHOACAN (OOAPAS)</t>
  </si>
  <si>
    <t>COORDINADORA DEL IMM, SECRETARIA EJECUTIVA DE SIPINNA</t>
  </si>
  <si>
    <t>CHOFER DE PRESIDENCIA</t>
  </si>
  <si>
    <t>SÍNDICO MUNICIPAL</t>
  </si>
  <si>
    <t>AUXILIAR JURIDICO</t>
  </si>
  <si>
    <t>AUXILIAR ADTVO (SIDEAGC)</t>
  </si>
  <si>
    <t>DIRECTOR DE URBANISMO Y OBRAS PÚBLICAS</t>
  </si>
  <si>
    <t>SUPERVISOR DE URBANISMO Y OBRAS PÚBLICAS</t>
  </si>
  <si>
    <t>AUXILIAR ADIMINISTRATIVO</t>
  </si>
  <si>
    <t>DIRECTOR DE DESARROLLO SOCIAL</t>
  </si>
  <si>
    <t>COORDINADOR DE PROGRAMAS SOCIALES</t>
  </si>
  <si>
    <t>JEFE DE DEPTO. DE AGRICULTURA Y GANADERÍA</t>
  </si>
  <si>
    <t>EPIFANIO MÉNERA ROJAS</t>
  </si>
  <si>
    <t>DIRECTOR DEL OOAPAS</t>
  </si>
  <si>
    <t>DIRECTOR DE CULTURA Y DEPORTE</t>
  </si>
  <si>
    <t>TRANSPARENCIA</t>
  </si>
  <si>
    <t>DIRECTORA DEL DIF MUNICIPAL</t>
  </si>
  <si>
    <t>COORDINADORA DEL DIF</t>
  </si>
  <si>
    <t>CHOFER AMBULANCIA</t>
  </si>
  <si>
    <t xml:space="preserve"> ESTEBAN RAMÓN FLORES ARROYO</t>
  </si>
  <si>
    <t>ELECTRICISTA CHURUMUCO</t>
  </si>
  <si>
    <t>AUX. GRAL. ELECTRICISTA</t>
  </si>
  <si>
    <t>MAURILIO PEÑALOZA DUARTE</t>
  </si>
  <si>
    <t>AUXILIAR OFICIAL MAYOR</t>
  </si>
  <si>
    <t>SUP. DE MAQUINARIA</t>
  </si>
  <si>
    <t>JUAN LOPÉZ SOLORIO</t>
  </si>
  <si>
    <t>JOSÉ ANGÉL GARCÍA GONZÁLEZ</t>
  </si>
  <si>
    <t>CORREO</t>
  </si>
  <si>
    <t>VELADOR CECYTE</t>
  </si>
  <si>
    <t>FONTANERO POTURO</t>
  </si>
  <si>
    <t>INTENDENTE PRIMARÍA</t>
  </si>
  <si>
    <t>PATRULLERO</t>
  </si>
  <si>
    <t>JEFE DE TENENCIA</t>
  </si>
  <si>
    <t>134</t>
  </si>
  <si>
    <t>R.F.C.</t>
  </si>
  <si>
    <t>3% S/N</t>
  </si>
  <si>
    <t>CURP</t>
  </si>
  <si>
    <t>EDGAR SOLORIO FRUTOS</t>
  </si>
  <si>
    <t>USBALDO PEÑALOZA PEÑALOZA</t>
  </si>
  <si>
    <t>HONORIO PUGA SALDAÑA</t>
  </si>
  <si>
    <t>INSTRUCTORA DE ARTE Y PINTURA</t>
  </si>
  <si>
    <t>CHOFER REC. BASURA</t>
  </si>
  <si>
    <t>RECOLECTOR DE BASURA</t>
  </si>
  <si>
    <t>RFC</t>
  </si>
  <si>
    <t>MAVM840624MMNRLR00</t>
  </si>
  <si>
    <t>MAVM8406243Y9</t>
  </si>
  <si>
    <t>FOAE740902HMCLRS02</t>
  </si>
  <si>
    <t>FOAE740902VB3</t>
  </si>
  <si>
    <t>AAMR660506HMNLLM04</t>
  </si>
  <si>
    <t>AAMR660506HX9</t>
  </si>
  <si>
    <t>PEDM6909113HGRXRR07</t>
  </si>
  <si>
    <t>PEDM690913CL0</t>
  </si>
  <si>
    <t>OOAC861024MMNRGR01</t>
  </si>
  <si>
    <t>OOAC8610246Z2</t>
  </si>
  <si>
    <t>MERE860105HMNNJP05</t>
  </si>
  <si>
    <t>MERE860105FJ2</t>
  </si>
  <si>
    <t>LOSH561231HMNPLN06</t>
  </si>
  <si>
    <t>LOSH561231553</t>
  </si>
  <si>
    <t>CAGB840227HMNHNL06</t>
  </si>
  <si>
    <t>CAGB840227GN4</t>
  </si>
  <si>
    <t>PEPU670417HGRXXS02</t>
  </si>
  <si>
    <t>PEPU670417RV2</t>
  </si>
  <si>
    <t>GAGA681027HMNRNN04</t>
  </si>
  <si>
    <t>GAGA6810274E7</t>
  </si>
  <si>
    <t>LOSJ600208HMNPLN09</t>
  </si>
  <si>
    <t>LOSJ6002082G3</t>
  </si>
  <si>
    <t>CAPP621215HMNHCD09</t>
  </si>
  <si>
    <t> CAPP6212158H7</t>
  </si>
  <si>
    <t>SINDICO MUNICIPAL</t>
  </si>
  <si>
    <t>AUX. GRAL. CUADRILLA TIPO A</t>
  </si>
  <si>
    <t>INSPECCION CARNES</t>
  </si>
  <si>
    <t>AUXILIAR ADMVO. TIPO A</t>
  </si>
  <si>
    <t>MA. VALENTINA RIVERA RIVERA</t>
  </si>
  <si>
    <t>DANIEL CHAVEZ VERDUZCO</t>
  </si>
  <si>
    <t>ENC. DE JARDINERIA TIPO A</t>
  </si>
  <si>
    <t>facturaschurumuco@gmail.com</t>
  </si>
  <si>
    <t>seg.pub.churumuco@gmail.com</t>
  </si>
  <si>
    <t>ARELI BENITO MARTINEZ</t>
  </si>
  <si>
    <t>AUXILIAR. ADVO. TIPO C.</t>
  </si>
  <si>
    <t xml:space="preserve">                                </t>
  </si>
  <si>
    <t xml:space="preserve">AUXILIAR RECURSOS HUMANOS </t>
  </si>
  <si>
    <t>GUSTAVO REYES PEÑALOZA</t>
  </si>
  <si>
    <t>AUXILIAR ADVO. TIPO C</t>
  </si>
  <si>
    <t>BEMA801005MMNNRR04</t>
  </si>
  <si>
    <t>DIR. DE SEGURIDAD PUBLICA</t>
  </si>
  <si>
    <t>AUXILIAR  JURÍDICO</t>
  </si>
  <si>
    <t>PSICOLOGO DIF</t>
  </si>
  <si>
    <t>CXCO810127HMNMMM08</t>
  </si>
  <si>
    <t>BEMA801005UJ8</t>
  </si>
  <si>
    <t>CAVD620815HMNHRN00</t>
  </si>
  <si>
    <t>CAVD620815SA4</t>
  </si>
  <si>
    <t>MARCOS DOVAL RUEDA</t>
  </si>
  <si>
    <t>MARCELINO ROMERO HERRERA</t>
  </si>
  <si>
    <t>SECRETARIA TENENCIA</t>
  </si>
  <si>
    <t>ROHM000907HMNMRRA3</t>
  </si>
  <si>
    <t>DORJ611024HMNVDN04</t>
  </si>
  <si>
    <t>GUGJ020620HMNZNSA5</t>
  </si>
  <si>
    <t>DORM611024PV9</t>
  </si>
  <si>
    <t>GUGJ0206205N9</t>
  </si>
  <si>
    <t>ROHM000907185</t>
  </si>
  <si>
    <t>LUIS SOLORIO VALENCIA</t>
  </si>
  <si>
    <t>ENFERMERA DIF</t>
  </si>
  <si>
    <t>SOVL940421HMNLLS01</t>
  </si>
  <si>
    <t>SOVL940421IS5</t>
  </si>
  <si>
    <t>ENC. PLANTA DE TRATAMIENTO DE AGUAS RESIDUALES</t>
  </si>
  <si>
    <t>TESORERA MUNICIPAL</t>
  </si>
  <si>
    <t>PRESIDENTA HONORIFICA DIF</t>
  </si>
  <si>
    <t xml:space="preserve">INSTRUCTORA DE DANZA </t>
  </si>
  <si>
    <t xml:space="preserve">CHOFER DE SINDICATURA </t>
  </si>
  <si>
    <t xml:space="preserve">SECRETARIA TIPO A </t>
  </si>
  <si>
    <t>CONTRALORA</t>
  </si>
  <si>
    <t xml:space="preserve">ENCARGADO DE COMBUSTIBLE </t>
  </si>
  <si>
    <t xml:space="preserve">JESUS GUZMAN GONZALEZ </t>
  </si>
  <si>
    <t xml:space="preserve">ARISTEO HONER LOPEZ SOLORIO </t>
  </si>
  <si>
    <t xml:space="preserve">FERNANDO GARCIA PEÑALOZA </t>
  </si>
  <si>
    <t xml:space="preserve">RECOLECTOR BASURA TIPO A </t>
  </si>
  <si>
    <t xml:space="preserve">RECOLECTOR BASURA TIPO B </t>
  </si>
  <si>
    <t xml:space="preserve">JOSE GUADALUPE GARCIA PEÑALOZA </t>
  </si>
  <si>
    <t>GESTOR DE OBRA PÚBLICA</t>
  </si>
  <si>
    <t>GAPG980809HMNRXD04</t>
  </si>
  <si>
    <t>GAPG980809CH5</t>
  </si>
  <si>
    <t xml:space="preserve">ELECTRICISTA </t>
  </si>
  <si>
    <t>PEAA981006CY3</t>
  </si>
  <si>
    <t>LC. AZUCENA FLORES CAMACHO</t>
  </si>
  <si>
    <t>CHOFER DE TESORERIA</t>
  </si>
  <si>
    <t>ENC. DE MANTENIMIENTO DEL PARQUE VEHICULAR</t>
  </si>
  <si>
    <t>AYUDANTE GRAL. DEL MANT. DEL PARQUE VEHICULAR</t>
  </si>
  <si>
    <t>EDUARDO CHAVEZ PEDRAZA</t>
  </si>
  <si>
    <t>PEDRO CHAVEZ PACHECO</t>
  </si>
  <si>
    <t>RUMUALDO ROMERO HERRERA</t>
  </si>
  <si>
    <t>SUBDIRECTOR DE URBANISMO Y OBRAS PUBLICAS</t>
  </si>
  <si>
    <t>-</t>
  </si>
  <si>
    <t>ENCRAGADO DE MAQUINARIA</t>
  </si>
  <si>
    <t>MARGARITO BAUTIZTA GUZMAN</t>
  </si>
  <si>
    <t>OPERADOR DE MAQUINARIA</t>
  </si>
  <si>
    <t>ASISTENTE DE CARCAMO DE BOMBEO</t>
  </si>
  <si>
    <t>FOCA950326C42</t>
  </si>
  <si>
    <t>BAGM651206HMNTZR03</t>
  </si>
  <si>
    <t>BAGM651206GG4</t>
  </si>
  <si>
    <t>CAPE951023HMNHDD04</t>
  </si>
  <si>
    <t>CAPE951023M14</t>
  </si>
  <si>
    <t>GAPF931216HMNRXR00</t>
  </si>
  <si>
    <t>GAPF931216SQ9</t>
  </si>
  <si>
    <t>ROHR850619HMNMRM09</t>
  </si>
  <si>
    <t>ROHR850619M94</t>
  </si>
  <si>
    <t>EJERCICIO PRESUPUESTAL:    2025</t>
  </si>
  <si>
    <t>EJERCICIO PRESUPUESTAL:   2025</t>
  </si>
  <si>
    <t>PRESIDENTA MUNICIPAL</t>
  </si>
  <si>
    <t>MA. JUDIT CHINO CAMACHO</t>
  </si>
  <si>
    <t>C. JOSE REYES VILLALOBOS</t>
  </si>
  <si>
    <t>C. ELSA SANTOS SOLORIO</t>
  </si>
  <si>
    <t>C. ISAIAS CHAVEZ CARDENAS</t>
  </si>
  <si>
    <t>C. PILAR CAMACHO SOLORIO</t>
  </si>
  <si>
    <t>C. MA. DEL CARMEN ORTEGA GARCIA</t>
  </si>
  <si>
    <t>C. NAYELI ROJAS VEGA</t>
  </si>
  <si>
    <t>C. HUMBERTO BAEZ ZARCO</t>
  </si>
  <si>
    <t>JOHANA ARZATE MEDINA</t>
  </si>
  <si>
    <t>GISELA CALDERON HUATO</t>
  </si>
  <si>
    <t>GABRIELA ESPINO MARTINEZ</t>
  </si>
  <si>
    <t>MIGUEL ANGEL NUÑEZ HERNANDEZ</t>
  </si>
  <si>
    <t>REGIDORA</t>
  </si>
  <si>
    <t>OMEL CAMACHO CAMACHO</t>
  </si>
  <si>
    <t>JUAN JOSE DOVAL SOSA</t>
  </si>
  <si>
    <t>MIREILY GOMEZ RIVERA</t>
  </si>
  <si>
    <t>MIGUEL ANGEL SOSA REYES</t>
  </si>
  <si>
    <t>FABIOLA BARRERA ZUÑIGA</t>
  </si>
  <si>
    <t>BELLA LINDA GAONA ALVARADO</t>
  </si>
  <si>
    <t>ROSI MARLEN SOSA ZARAGOZA</t>
  </si>
  <si>
    <t>GENOVEVO MOLINA SANCHEZ</t>
  </si>
  <si>
    <t>JOSE RIVERA GARIBAY</t>
  </si>
  <si>
    <t>MADALI SOLORIO REYES</t>
  </si>
  <si>
    <t>JOSUE TORRES LOPEZ</t>
  </si>
  <si>
    <t>ELEAZAR SOSA OROZCO</t>
  </si>
  <si>
    <t>RODOLFO MARTINEZ MURILLO</t>
  </si>
  <si>
    <t>VANESSA MOLINA NUÑEZ</t>
  </si>
  <si>
    <t>MARISOL RIVERA REYES</t>
  </si>
  <si>
    <t>MOISES DE LA CRUZ MUÑOZ</t>
  </si>
  <si>
    <t>LIC. MARIO ALBERTO CRUZ SOLORIO</t>
  </si>
  <si>
    <t>LUCERO NUÑEZ CHINO</t>
  </si>
  <si>
    <t>JOSE LUIS BAUTISTA ROSAS</t>
  </si>
  <si>
    <t>LEP. MARINA MARTINEZ VALENCIA</t>
  </si>
  <si>
    <t>DIEGO MOLINA ALEMAN</t>
  </si>
  <si>
    <t>DELGADINA MARTINEZ ZARAGOZA</t>
  </si>
  <si>
    <t>JUAN GARCIA RODRIGUEZ</t>
  </si>
  <si>
    <t>ING. HECTOR ANGEL MOLINA SAAVEDRA</t>
  </si>
  <si>
    <t>ARQ. LINO MARTINEZ HERNANDEZ</t>
  </si>
  <si>
    <t>ARQ. MIGUEL ANGEL PEÑALOZA CRUZ</t>
  </si>
  <si>
    <t>BERENICE NUÑEZ SOLIS</t>
  </si>
  <si>
    <t>EMILENY MEDINA MEDINA</t>
  </si>
  <si>
    <t>ESMERALDA SANCHEZ HERNANDEZ</t>
  </si>
  <si>
    <t>LISSETH MARTINEZ HERRERA</t>
  </si>
  <si>
    <t>ROGER PEÑALOZA GONZALEZ</t>
  </si>
  <si>
    <t>GUSTAVO ANGEL REYES MORALES</t>
  </si>
  <si>
    <t>ADILENE PARRA SANCHEZ</t>
  </si>
  <si>
    <t>KARIN PINEDA CORNEJO</t>
  </si>
  <si>
    <t>NALLELY SOLORIO MORALES</t>
  </si>
  <si>
    <t>JUANA ARREGLADO BASURTO</t>
  </si>
  <si>
    <t>EDUARDO SANTIAGO MORALES</t>
  </si>
  <si>
    <t>AUXILIAR OFICIAL MAYOR TIPO A</t>
  </si>
  <si>
    <t>AUXILIAR OFICIAL MAYOR TIPO B</t>
  </si>
  <si>
    <t>OLGA GUZMAN REYES</t>
  </si>
  <si>
    <t>BRAYAN CHAVEZ PEDRAZA</t>
  </si>
  <si>
    <t>ROSELIA CRUZ MARTINEZ</t>
  </si>
  <si>
    <t>LORENA MAGAÑA MORENO</t>
  </si>
  <si>
    <t>JUAN LUIS SOSA CAMACHO</t>
  </si>
  <si>
    <t>DEMETRIO SOLORIO MALDONADO</t>
  </si>
  <si>
    <t>KARINA PINEDA RAMIREZ</t>
  </si>
  <si>
    <t>BENITO PARRA TORRES</t>
  </si>
  <si>
    <t>ADOLFO SOLORIO ARROYO</t>
  </si>
  <si>
    <t>EUGENIO GOMEZ VAZQUEZ</t>
  </si>
  <si>
    <t>JOSE LUIS GONZALEZ SOSA</t>
  </si>
  <si>
    <t>FRANCISCO JAVIER MONRROY RIVERA</t>
  </si>
  <si>
    <t>FRANCISCO HUATO SANCHEZ</t>
  </si>
  <si>
    <t>GENARO MENERA MARTINEZ</t>
  </si>
  <si>
    <t>DOSJ761011HMNVSN02</t>
  </si>
  <si>
    <t>DOSJ761011AP1</t>
  </si>
  <si>
    <t>GARY000109MMNRVNA2</t>
  </si>
  <si>
    <t>GARY000109N46</t>
  </si>
  <si>
    <t>CAPB050609HMNHDRA2</t>
  </si>
  <si>
    <t>CAPB050609LHA</t>
  </si>
  <si>
    <t>HUSF901106HGRPNR03</t>
  </si>
  <si>
    <t>HUSF901106NR4</t>
  </si>
  <si>
    <t>MACE630327HMNRRP05</t>
  </si>
  <si>
    <t>MACE630327JQ1</t>
  </si>
  <si>
    <t>MAZD900621MMNRRL09</t>
  </si>
  <si>
    <t>MAZD9007214AA</t>
  </si>
  <si>
    <t>PISM891211MMNZLR04</t>
  </si>
  <si>
    <t>PISM891211T5A</t>
  </si>
  <si>
    <t>PECM991117HMNXRG05</t>
  </si>
  <si>
    <t>PSM991117IL2</t>
  </si>
  <si>
    <t>ROVN820902MMCJGY03</t>
  </si>
  <si>
    <t>ROVN820902FS8</t>
  </si>
  <si>
    <t>LUIS VARGAS REYES</t>
  </si>
  <si>
    <t>VARL730428HMNRYS03</t>
  </si>
  <si>
    <t>VARL7304282U1</t>
  </si>
  <si>
    <t>TOLJ801014HMNRPS05</t>
  </si>
  <si>
    <t>TOLJ801014IB0</t>
  </si>
  <si>
    <t>MAMR730721HMNRRD00</t>
  </si>
  <si>
    <t>MAMR730721414</t>
  </si>
  <si>
    <t xml:space="preserve"> 01/09/2024</t>
  </si>
  <si>
    <t>SECRETARIA PARTICULAR</t>
  </si>
  <si>
    <t>SECRETARIA TÉCNICA</t>
  </si>
  <si>
    <t>AUXILIAR CONTABLE</t>
  </si>
  <si>
    <t>ABRAHAM FLORES CHAVEZ</t>
  </si>
  <si>
    <t>CARLOS FERNANDO ROJAS REYES</t>
  </si>
  <si>
    <t>J.JESUS FLORES SANTACRUZ</t>
  </si>
  <si>
    <t>RIRV640521MMNVVL11</t>
  </si>
  <si>
    <t>EIMG920305MMNSRB02</t>
  </si>
  <si>
    <t>MARTHA PIZA SOLORIO</t>
  </si>
  <si>
    <t>MONV991219MMNLXN05</t>
  </si>
  <si>
    <t>RIRM870719MMNVYR09</t>
  </si>
  <si>
    <t>MONV9912192X6</t>
  </si>
  <si>
    <t>RIRM8707199B7</t>
  </si>
  <si>
    <t>CACX8101278V8</t>
  </si>
  <si>
    <t>GORM051204MMNMVRA4</t>
  </si>
  <si>
    <t>GORM051204JV0</t>
  </si>
  <si>
    <t>SOZR970824MMNSRS04</t>
  </si>
  <si>
    <t>SOZR970824HB2</t>
  </si>
  <si>
    <t>DIRECTORA DE CULTURA Y DEPORTE</t>
  </si>
  <si>
    <t>MOSG920103HMNLNN01</t>
  </si>
  <si>
    <t>RIGJ540319HMNVRS06</t>
  </si>
  <si>
    <t>RIGJ540319BT2</t>
  </si>
  <si>
    <t>BAZF880329MDFRXB05</t>
  </si>
  <si>
    <t>BAZF880329KQA</t>
  </si>
  <si>
    <t>SORM870929HMNSYG01</t>
  </si>
  <si>
    <t>SORM870929K2A</t>
  </si>
  <si>
    <t>GAAB780616MMNNLL05</t>
  </si>
  <si>
    <t>GAAB78061627A</t>
  </si>
  <si>
    <t>YANELI GARCIA RIVERA</t>
  </si>
  <si>
    <t>AAMJ000807MMNRDHA1</t>
  </si>
  <si>
    <t>AAMJ000807S96</t>
  </si>
  <si>
    <t>NUHM800410HMNXRG03</t>
  </si>
  <si>
    <t>NUHM800810P49</t>
  </si>
  <si>
    <t>RIRV640521PP6</t>
  </si>
  <si>
    <t>EIMG920305FF2</t>
  </si>
  <si>
    <t>CAHG880321MMNLTS04</t>
  </si>
  <si>
    <t>CAHG8803219H6</t>
  </si>
  <si>
    <t xml:space="preserve">ENFERMERO </t>
  </si>
  <si>
    <t>ENC. DE ALMACEN DIF</t>
  </si>
  <si>
    <t>SUBDIRECTOR DE OOAPAS</t>
  </si>
  <si>
    <t>ENCARGADO DE OOAPAS</t>
  </si>
  <si>
    <t>REPG930531HMNYXS07</t>
  </si>
  <si>
    <t>REPG930531UV9</t>
  </si>
  <si>
    <t>PEGR030129HMNXNGA9</t>
  </si>
  <si>
    <t>PEGR030129JW5</t>
  </si>
  <si>
    <t xml:space="preserve">BERENICE SOLORIO MENERA </t>
  </si>
  <si>
    <t>ISRAEL GALVAN VALDEZ</t>
  </si>
  <si>
    <t>SORM831215MMNLYD03</t>
  </si>
  <si>
    <t>SORM831215G39</t>
  </si>
  <si>
    <t>PIRK901031MMNNMR06</t>
  </si>
  <si>
    <t>PIRK901031QX2</t>
  </si>
  <si>
    <t>SOAA040702HMNLRDA2</t>
  </si>
  <si>
    <t>SOAA040702FC7</t>
  </si>
  <si>
    <t>GOVE721111HDFMZG600</t>
  </si>
  <si>
    <t>GOVE721111P84</t>
  </si>
  <si>
    <t>BARL990807HMNNTSS04</t>
  </si>
  <si>
    <t>BARL990807JE5</t>
  </si>
  <si>
    <t>MAML870208MMNGRR06</t>
  </si>
  <si>
    <t>MAML870208SI2</t>
  </si>
  <si>
    <t>SOMD501223HGRLLM04</t>
  </si>
  <si>
    <t>SOMD501223GT0</t>
  </si>
  <si>
    <t>SOCJ900308HMNSMN05</t>
  </si>
  <si>
    <t>SOCJ900308JA3</t>
  </si>
  <si>
    <t>CUMR890626MMNRRS09</t>
  </si>
  <si>
    <t>CUMR890626K82</t>
  </si>
  <si>
    <t>MEME000918MMNDDMA2</t>
  </si>
  <si>
    <t>MEME000918BC6</t>
  </si>
  <si>
    <t>ELEAZER MEDINA VALDOVINOS</t>
  </si>
  <si>
    <t>MEVE661224HMNDLL10</t>
  </si>
  <si>
    <t>MEVE661224AD6</t>
  </si>
  <si>
    <t>SOFE710724HMNLRD05</t>
  </si>
  <si>
    <t>SOFE710724UV9</t>
  </si>
  <si>
    <t>REMG970301HMNYRS05</t>
  </si>
  <si>
    <t>PICK900413HMNNRR08</t>
  </si>
  <si>
    <t>PICK900413BB4</t>
  </si>
  <si>
    <t>AEBJ890624MGRRSN09</t>
  </si>
  <si>
    <t>AEBJ890624D47</t>
  </si>
  <si>
    <t>SOMN970629MMNLRL04</t>
  </si>
  <si>
    <t>SOMN9706291M4</t>
  </si>
  <si>
    <t>SAME781013HVZNRD03</t>
  </si>
  <si>
    <t>SAME781013KMA</t>
  </si>
  <si>
    <t>CUMM010516HMNRXSA2</t>
  </si>
  <si>
    <t>CUMM010516TAA</t>
  </si>
  <si>
    <t>MEMG930421HMNNRN02</t>
  </si>
  <si>
    <t>MEMG9304216D2</t>
  </si>
  <si>
    <t>GURO780406MMNZYL01</t>
  </si>
  <si>
    <t>GURO7804069N0</t>
  </si>
  <si>
    <t>MOSH970818HMNLVC06</t>
  </si>
  <si>
    <t>NUCL890718MMNXHC02</t>
  </si>
  <si>
    <t>NUCL890718DE6</t>
  </si>
  <si>
    <t>MAHL830923HMNRRN01</t>
  </si>
  <si>
    <t>MAITL830923MC2</t>
  </si>
  <si>
    <t>FOSJ950812HMNLNS07</t>
  </si>
  <si>
    <t>FOSJ950812000</t>
  </si>
  <si>
    <t>MOSH970818UK0</t>
  </si>
  <si>
    <t>RORC960814HMNJYR08</t>
  </si>
  <si>
    <t>NUBE880329MMNXLR04</t>
  </si>
  <si>
    <t>NUSB880329CS3</t>
  </si>
  <si>
    <t>RORC960814LS8</t>
  </si>
  <si>
    <t>GOSL640908HMNNSS05</t>
  </si>
  <si>
    <t>GOSL640908UE1</t>
  </si>
  <si>
    <t>CICR740224MMNHMS00</t>
  </si>
  <si>
    <t>CICR740224AA1</t>
  </si>
  <si>
    <t>ROSALILA CHINO CAMACHO</t>
  </si>
  <si>
    <t>MAHL920317MMNRRS02</t>
  </si>
  <si>
    <t>MAHL920317V17</t>
  </si>
  <si>
    <t>CESAR OCTAVIO DIAZ ARIAS</t>
  </si>
  <si>
    <t>MAGALI ESPINO MARTINEZ</t>
  </si>
  <si>
    <t>L.A.  ANGELITA PEÑALOZA ALEMAN</t>
  </si>
  <si>
    <t>ENC. DE UNIDAD DEPORTIVA</t>
  </si>
  <si>
    <t>LIC. MARÍA DEL CARMEN OROZCO AGUILAR</t>
  </si>
  <si>
    <t>CHOFER PIPA</t>
  </si>
  <si>
    <t>JUAN MANUEL LOPEZ HUATO</t>
  </si>
  <si>
    <t>HERLINDA PARRA SANCHEZ</t>
  </si>
  <si>
    <t>AUXILIAR ADMON. TIPO A</t>
  </si>
  <si>
    <t>SERAPIO CHAVEZ CORZA</t>
  </si>
  <si>
    <t>GERARDO MONTEJANO RAMIREZ</t>
  </si>
  <si>
    <t>AUXILIAR ADVO. TIPO A</t>
  </si>
  <si>
    <t xml:space="preserve">AUXILIAR JARDINERIA </t>
  </si>
  <si>
    <t xml:space="preserve">ENC. DE JARDINERIA </t>
  </si>
  <si>
    <t>FRANCISCO MENDOZA SOLORIO</t>
  </si>
  <si>
    <t>CESAR IRVING LOPEZ SOLORIO</t>
  </si>
  <si>
    <t>AUXILIAR ADMIN. TIPO A</t>
  </si>
  <si>
    <t>AUXILIAR ADMIN. TIPO B</t>
  </si>
  <si>
    <t>BELARMINO CHÁVEZ GAONA</t>
  </si>
  <si>
    <t>BRISEIDA GAONA ALVARADO</t>
  </si>
  <si>
    <t>YOHANA LINET BASURTO SOSA</t>
  </si>
  <si>
    <t>SUPERVISORA RECURSOS HUMANOS Y MATERIALES</t>
  </si>
  <si>
    <t>ENCARGADO DE PROGRAMAS SOCIALES</t>
  </si>
  <si>
    <t>COORDINADORA DE PROYECTOS PRODUCTIVOS</t>
  </si>
  <si>
    <t>COORDINADORA DE EVENTOS SOCIOCULTURALES</t>
  </si>
  <si>
    <t>INT. CLINICA POTURO</t>
  </si>
  <si>
    <t>AUXILIAR DE ELECTRICISTA</t>
  </si>
  <si>
    <t>RECOLECTOR BASURA TIPO B</t>
  </si>
  <si>
    <t>LETICIA MENERA VARGAS</t>
  </si>
  <si>
    <t>SUP. DE INTENDENTES DE OFICINAS</t>
  </si>
  <si>
    <t>BARRENDERA</t>
  </si>
  <si>
    <t>AUXILIAR ADMINISTRATIVO (SIDEAGC)</t>
  </si>
  <si>
    <t>AUXILIAR ADMINISTRATIVO TIPO A</t>
  </si>
  <si>
    <t>AUXILIAR ADMINISTRATIVO TIPO B</t>
  </si>
  <si>
    <t>AUXILIAR DE JARDINERIA</t>
  </si>
  <si>
    <t>ENCARGADO DE ALMACEN DIF</t>
  </si>
  <si>
    <t>SUBDIRECTOR OOAPAS</t>
  </si>
  <si>
    <t>SUP. DE INTENDENTES OFICINAS</t>
  </si>
  <si>
    <t xml:space="preserve">RECOLECTOR DE BASURA TIPO B </t>
  </si>
  <si>
    <t>AUXILIAR ELECTRICISTA</t>
  </si>
  <si>
    <t xml:space="preserve">SUP. DE INTENDENTES </t>
  </si>
  <si>
    <t>CICJ700617MMNHMD12</t>
  </si>
  <si>
    <t>CICJ700617</t>
  </si>
  <si>
    <t>FOCA950326MMNLMZ06</t>
  </si>
  <si>
    <t>CACI921115MMNMMR02</t>
  </si>
  <si>
    <t>CACI921115194</t>
  </si>
  <si>
    <t>PEAA981006MMNXLR07</t>
  </si>
  <si>
    <t>SOMB031113MMNLNRA8</t>
  </si>
  <si>
    <t>SOMB0311132HA</t>
  </si>
  <si>
    <t>CUSM671229HMNRLR07</t>
  </si>
  <si>
    <t>CUSM6712296M5</t>
  </si>
  <si>
    <t>LOHJ881222HMNPDN05</t>
  </si>
  <si>
    <t>LOHJ881222FD5</t>
  </si>
  <si>
    <t>GAAB960625MMNNLR01</t>
  </si>
  <si>
    <t>BASY010612MMNSSHA6</t>
  </si>
  <si>
    <t>GAAB960625994</t>
  </si>
  <si>
    <t>BASY010612UPA</t>
  </si>
  <si>
    <t>EIMM981005MMNSRG00</t>
  </si>
  <si>
    <t>EIMM981005UD4</t>
  </si>
  <si>
    <t xml:space="preserve"> MOSG9201034U1</t>
  </si>
  <si>
    <t xml:space="preserve"> MOSG920103HMNLNN01</t>
  </si>
  <si>
    <t>MORG840821HMNNMR05</t>
  </si>
  <si>
    <t>MORG840821ML3</t>
  </si>
  <si>
    <t>GARJ040829HMNRDNA9</t>
  </si>
  <si>
    <t>GARJ040829QS9</t>
  </si>
  <si>
    <t>CACS590515HMNHRR01</t>
  </si>
  <si>
    <t>CACS590515UEA</t>
  </si>
  <si>
    <t>MOAD450810HMNLLGOO</t>
  </si>
  <si>
    <t>MOAD450810JC9</t>
  </si>
  <si>
    <t>ANGELICA MARIA ROJAS SOSA</t>
  </si>
  <si>
    <t>MA. ANGELICA SIERRA MELCHOR</t>
  </si>
  <si>
    <t>GRACELIA RENTERIA ALVARADO</t>
  </si>
  <si>
    <t>VERONICA GARCIA SOLORIO</t>
  </si>
  <si>
    <t>ANTONIA VEGA CORONA</t>
  </si>
  <si>
    <t>MA. GUADALUPE CORZA MEDINA</t>
  </si>
  <si>
    <t>FORTUNATO ZARCO REYES</t>
  </si>
  <si>
    <t>INFRA HERRERA SOLORIO</t>
  </si>
  <si>
    <t>ELVIRA BASURTO PARRA</t>
  </si>
  <si>
    <t>RICARDA MA. SALGADO CORNEJO</t>
  </si>
  <si>
    <t>ORALIA BASURTO PARRA</t>
  </si>
  <si>
    <t>MARIA CORAL GONZALEZ NUÑEZ</t>
  </si>
  <si>
    <t>URBANA MEDINA SOLORIO</t>
  </si>
  <si>
    <t>BAPO850415MMNSRR06</t>
  </si>
  <si>
    <t>BAPO850415EI7</t>
  </si>
  <si>
    <t>GONC971005MMNNXR02</t>
  </si>
  <si>
    <t>GONC971005L2A</t>
  </si>
  <si>
    <t>COMG721212MGRRDD04</t>
  </si>
  <si>
    <t>COMG721212QD2</t>
  </si>
  <si>
    <t>GASV890219MMNRLR00</t>
  </si>
  <si>
    <t>GASV8902198F3</t>
  </si>
  <si>
    <t>ILDA HERRERA RIVERA</t>
  </si>
  <si>
    <t>HERI670123MGRRVL08</t>
  </si>
  <si>
    <t>HERI670123RY8</t>
  </si>
  <si>
    <t>SACR810207MMNLRC05</t>
  </si>
  <si>
    <t>SACR810207EG8</t>
  </si>
  <si>
    <t>HESI580615MMNRLN06</t>
  </si>
  <si>
    <t>HESI580615KD0</t>
  </si>
  <si>
    <t>ZARF631215HMNRYR05</t>
  </si>
  <si>
    <t>ZARF631215C14</t>
  </si>
  <si>
    <t>MESU680120MMNDLR07</t>
  </si>
  <si>
    <t>MESU680120DK2</t>
  </si>
  <si>
    <t>BAPE780513MMNSRL04</t>
  </si>
  <si>
    <t>BAPE800513LT4</t>
  </si>
  <si>
    <t>MEVL711115MMNNRT05</t>
  </si>
  <si>
    <t>MEVL711115245</t>
  </si>
  <si>
    <t>DIAC001112HMCZRSA8</t>
  </si>
  <si>
    <t>DIAC011112FC8</t>
  </si>
  <si>
    <t>REAG960910MMNNLR04</t>
  </si>
  <si>
    <t>REAG9608105D9</t>
  </si>
  <si>
    <t>FONA860927MMNLYL09</t>
  </si>
  <si>
    <t>FONA860827P1A</t>
  </si>
  <si>
    <t>ROSA790122MMNJSN05</t>
  </si>
  <si>
    <t>SIMA890524MMNRLN09</t>
  </si>
  <si>
    <t>SIMA890524R96</t>
  </si>
  <si>
    <t>VECA600221MMNGRN00</t>
  </si>
  <si>
    <t>VECA600221332</t>
  </si>
  <si>
    <t>ANTONIO SOLORIO GONZALEZ</t>
  </si>
  <si>
    <t>SOGA571107HMNLNN14</t>
  </si>
  <si>
    <t>SOGA5711074C2</t>
  </si>
  <si>
    <t>JUANA FLORES HUATO</t>
  </si>
  <si>
    <t>FOHJ660624MGRLTN04</t>
  </si>
  <si>
    <t>FOHJ660624L87</t>
  </si>
  <si>
    <t>RECM820909HMNYHR03</t>
  </si>
  <si>
    <t>MARTIN ERNESTO REYES CHAVEZ</t>
  </si>
  <si>
    <t>RECM820909862</t>
  </si>
  <si>
    <t>MORF900621HMNNVR18</t>
  </si>
  <si>
    <t>MORF900621ES1</t>
  </si>
  <si>
    <t>MESR470708HMNNLN07</t>
  </si>
  <si>
    <t>MESR7407087G1</t>
  </si>
  <si>
    <t>REINALDO MENERA SALGADO</t>
  </si>
  <si>
    <t>PATB460416HMNRRN06</t>
  </si>
  <si>
    <t>PASA951011MMNRND06</t>
  </si>
  <si>
    <t>PASA9510119R3</t>
  </si>
  <si>
    <t>PASH821028MMNRNR07</t>
  </si>
  <si>
    <t>PASH821028RX7</t>
  </si>
  <si>
    <t>OEGC711027MMNRRR06</t>
  </si>
  <si>
    <t>OEGC711027LD7</t>
  </si>
  <si>
    <t>CASP851012MMNMLL08</t>
  </si>
  <si>
    <t>CASP851012FC0</t>
  </si>
  <si>
    <t>SASE740729MMNNLL06</t>
  </si>
  <si>
    <t>SASE740729412</t>
  </si>
  <si>
    <t>CACI990202HMNHRS07</t>
  </si>
  <si>
    <t>CACI9902024E2</t>
  </si>
  <si>
    <t>FOCA640820HMNLHB05</t>
  </si>
  <si>
    <t>FOCA6408208Q8</t>
  </si>
  <si>
    <t>REVJ780428HMNYLS09</t>
  </si>
  <si>
    <t>REVJ800428G3A</t>
  </si>
  <si>
    <t>BAZH670325HMNZRM02</t>
  </si>
  <si>
    <t>BAZH670325I71</t>
  </si>
  <si>
    <t>GAVI780504HMNLLS03</t>
  </si>
  <si>
    <t>GAVI780504MD8</t>
  </si>
  <si>
    <t>LOSC950312HMNPLS02</t>
  </si>
  <si>
    <t>LOSC950312CK3</t>
  </si>
  <si>
    <t>PUSH710517HTSGLN04</t>
  </si>
  <si>
    <t>PUSH710517491 </t>
  </si>
  <si>
    <t>SOOE690215HMNSRL07</t>
  </si>
  <si>
    <t>SOOE690215GI3 </t>
  </si>
  <si>
    <t>MA. FANY ALBARRAN RODRIGUEZ</t>
  </si>
  <si>
    <t xml:space="preserve">NEREYDA LUVIANO ORTEGA </t>
  </si>
  <si>
    <t>ROSALBA FLORES FARFAN</t>
  </si>
  <si>
    <t>MARICELA ALVAREZ HERNANDEZ</t>
  </si>
  <si>
    <t>MARIELA AMBRIZ PONCE</t>
  </si>
  <si>
    <t>MARIA EUGENIA SOLORIO CORNEJO</t>
  </si>
  <si>
    <t>JOSE MENERA GARCIA</t>
  </si>
  <si>
    <t>GERMAN BEDOLLA GARCIA</t>
  </si>
  <si>
    <t>ANAI MARIN HERNANDEZ</t>
  </si>
  <si>
    <t>MOISES CHAVEZ CARDENAS</t>
  </si>
  <si>
    <t>FROYLAN BEDOLLA GARCIA</t>
  </si>
  <si>
    <t>MARIA DARLEIDY FLORES FLORES</t>
  </si>
  <si>
    <t>JOAQUIN PEÑALOZA NUÑEZ</t>
  </si>
  <si>
    <t>LC.IRERI CAMACHO CAMACHO</t>
  </si>
  <si>
    <t>LA DIANA BETZABET SOLORIO OROZCO</t>
  </si>
  <si>
    <t>JONATHAN DUARTE LOZANO</t>
  </si>
  <si>
    <t>ELIO CESAR IROCIO ZARCO</t>
  </si>
  <si>
    <t>DULJ000816HMNRZNA5</t>
  </si>
  <si>
    <t>EDIONAY ALEJANDRES SANTACRUZ</t>
  </si>
  <si>
    <t>SOOD030218MMNLRNA1</t>
  </si>
  <si>
    <t>OLIBIA RENTERIA ALVARADO</t>
  </si>
  <si>
    <t>ARACELI FLORES MARTINEZ</t>
  </si>
  <si>
    <t>MA SOCORRO REYES GAONA</t>
  </si>
  <si>
    <t>ALBINA PINEDA DUARTE</t>
  </si>
  <si>
    <t>ALAN JAFETH DOVAL LOPEZ</t>
  </si>
  <si>
    <t>BLAS GARCIA FARFAN</t>
  </si>
  <si>
    <t>MARCO ANTONIO DOVAL NAVA</t>
  </si>
  <si>
    <t>VICENTE PINEDA CHAVEZ</t>
  </si>
  <si>
    <t>LEONEL REYES PEÑALOZA</t>
  </si>
  <si>
    <t>JUAN BERNARDO GARCIA PEÑALOZA</t>
  </si>
  <si>
    <t>JOSE CARMEN SOLORIO ZARAGOZA</t>
  </si>
  <si>
    <t>YTSIUT ISAMARI MEDINA MORALES</t>
  </si>
  <si>
    <t>FREDY IVAN GALVAN CASTAÑON</t>
  </si>
  <si>
    <t>MARISELA HERNANDEZ CRUZ</t>
  </si>
  <si>
    <t>REAO900625MMNNLL06</t>
  </si>
  <si>
    <t>REGS710704MMNYNC02</t>
  </si>
  <si>
    <t>PIDA720301MMNNRL04</t>
  </si>
  <si>
    <t>DOLA050311HDFVPLA4</t>
  </si>
  <si>
    <t>GAFB770203HDFRRL07</t>
  </si>
  <si>
    <t>DONM050510HMNVVRA3</t>
  </si>
  <si>
    <t>PICV710208HMNNHC02</t>
  </si>
  <si>
    <t>ERPL861130HMNYXN06</t>
  </si>
  <si>
    <t>MEMY050922MMNDRTA2</t>
  </si>
  <si>
    <t>JIMENA AURORA TAPIA SOSA</t>
  </si>
  <si>
    <t>ISIDRO SOSA ARROYO</t>
  </si>
  <si>
    <t>SOAI030413HMNSRSA1</t>
  </si>
  <si>
    <t>EUSEBIA OROZCO SANCHEZ</t>
  </si>
  <si>
    <t>OOSE000516MMNRNSA5</t>
  </si>
  <si>
    <t>OOSE000516V47</t>
  </si>
  <si>
    <t>ROSALINDA HERNANDEZ TRUJILLO</t>
  </si>
  <si>
    <t>HETR850524MMNRRS01</t>
  </si>
  <si>
    <t>HETR850524A88</t>
  </si>
  <si>
    <t>GANDHY HERNANDEZ SOLORIO</t>
  </si>
  <si>
    <t>HESG910114HMNRLN13</t>
  </si>
  <si>
    <t>HESG910114</t>
  </si>
  <si>
    <t>VERONICA DIAZ GONZALEZ</t>
  </si>
  <si>
    <t>DIGV951214MMNZNR09</t>
  </si>
  <si>
    <t>DIGV951214D24</t>
  </si>
  <si>
    <t>JOSE MARIA VALENCIA GONZALEZ</t>
  </si>
  <si>
    <t>ERICK ALEXIS PEÑALOZA RICO</t>
  </si>
  <si>
    <t>PERE060716HMNXCRA7</t>
  </si>
  <si>
    <t>PERE060716HB9</t>
  </si>
  <si>
    <t>VAGM060103HMNLNRA3</t>
  </si>
  <si>
    <t>VAGM060103D67</t>
  </si>
  <si>
    <t>GAPJ810212HMMNRXN03</t>
  </si>
  <si>
    <t>MAHA820224AS6</t>
  </si>
  <si>
    <t>BEGF701125FL6</t>
  </si>
  <si>
    <t>CACM010518D81</t>
  </si>
  <si>
    <t>BEGG650510RK2</t>
  </si>
  <si>
    <t>AARF910820941</t>
  </si>
  <si>
    <t>FOFR8003117D3</t>
  </si>
  <si>
    <t>LUON9510262W2</t>
  </si>
  <si>
    <t>AAHM861102EV9</t>
  </si>
  <si>
    <t>MEGJ881219HMNNRS02</t>
  </si>
  <si>
    <t>MEGJ881219G46</t>
  </si>
  <si>
    <t>MAHA820224MMNRRN07</t>
  </si>
  <si>
    <t>AIPM910902MMNMNR08</t>
  </si>
  <si>
    <t>AIPM910902D54</t>
  </si>
  <si>
    <t>CACM010518HMNHRSA0</t>
  </si>
  <si>
    <t>BEGF701125HMNDRR08</t>
  </si>
  <si>
    <t>SOCE701122MMNLRG09</t>
  </si>
  <si>
    <t>SOCE7011223M4</t>
  </si>
  <si>
    <t>BEGG650510HMNDRR05</t>
  </si>
  <si>
    <t>AARF910820MMNLDN06</t>
  </si>
  <si>
    <t>FOFR800311MMNLRS09</t>
  </si>
  <si>
    <t>LUON951026MMNVRR09</t>
  </si>
  <si>
    <t>AAHM861102MMNLRR08</t>
  </si>
  <si>
    <t>FOFD880519MMNLLR07</t>
  </si>
  <si>
    <t>FOFD880519T7A</t>
  </si>
  <si>
    <t>TASJ990511MMNPSM12</t>
  </si>
  <si>
    <t>SOOD030218BB0</t>
  </si>
  <si>
    <t>DULJ000816HE4</t>
  </si>
  <si>
    <t>REMG970301GF6</t>
  </si>
  <si>
    <t>PIDA720301594</t>
  </si>
  <si>
    <t>REAO900625714</t>
  </si>
  <si>
    <t>REGS710704RX8</t>
  </si>
  <si>
    <t>DOLA050311T51</t>
  </si>
  <si>
    <t>GAFB7702036V8</t>
  </si>
  <si>
    <t>DONM050510GB2</t>
  </si>
  <si>
    <t>PICV7102028DE0</t>
  </si>
  <si>
    <t>REPL861103P11</t>
  </si>
  <si>
    <t>GAPJ810213B25</t>
  </si>
  <si>
    <t>MEMY0509223D6</t>
  </si>
  <si>
    <t>TASJ990511G9A</t>
  </si>
  <si>
    <t>SOAI030413V72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</si>
</sst>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-[$$-80A]* #,##0.00_-;\-[$$-80A]* #,##0.00_-;_-[$$-80A]* &quot;-&quot;??_-;_-@_-"/>
    <numFmt numFmtId="169" formatCode="&quot;$&quot;#,##0.00"/>
  </numFmts>
  <fonts count="29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.5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7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sz val="10"/>
      <color rgb="FF404041"/>
      <name val="Arial"/>
      <family val="2"/>
    </font>
    <font>
      <sz val="10"/>
      <color theme="1"/>
      <name val="Open Sans"/>
      <family val="2"/>
    </font>
    <font>
      <sz val="11"/>
      <color theme="1"/>
      <name val="Arial"/>
      <family val="2"/>
    </font>
    <font>
      <u/>
      <sz val="10"/>
      <color rgb="FF0070C0"/>
      <name val="Arial"/>
      <family val="2"/>
    </font>
    <font>
      <sz val="10"/>
      <color rgb="FF31708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ECECEC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1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22" fillId="0" borderId="0" applyNumberFormat="0" applyFill="0" applyBorder="0" applyAlignment="0" applyProtection="0"/>
  </cellStyleXfs>
  <cellXfs count="734">
    <xf numFmtId="0" fontId="0" fillId="0" borderId="0" xfId="0"/>
    <xf numFmtId="0" fontId="0" fillId="0" borderId="0" xfId="0" applyFill="1"/>
    <xf numFmtId="165" fontId="0" fillId="0" borderId="0" xfId="1" applyFont="1" applyFill="1"/>
    <xf numFmtId="0" fontId="0" fillId="0" borderId="2" xfId="0" applyFill="1" applyBorder="1"/>
    <xf numFmtId="0" fontId="0" fillId="0" borderId="0" xfId="0" applyFill="1" applyBorder="1"/>
    <xf numFmtId="165" fontId="0" fillId="0" borderId="0" xfId="1" applyFont="1" applyFill="1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1" xfId="0" applyBorder="1"/>
    <xf numFmtId="0" fontId="0" fillId="0" borderId="6" xfId="0" applyBorder="1"/>
    <xf numFmtId="0" fontId="5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4" fillId="0" borderId="0" xfId="0" applyFont="1"/>
    <xf numFmtId="49" fontId="4" fillId="0" borderId="10" xfId="0" applyNumberFormat="1" applyFont="1" applyBorder="1" applyAlignment="1">
      <alignment horizontal="center"/>
    </xf>
    <xf numFmtId="164" fontId="0" fillId="0" borderId="2" xfId="6" applyFont="1" applyBorder="1"/>
    <xf numFmtId="164" fontId="4" fillId="0" borderId="14" xfId="6" applyFont="1" applyBorder="1" applyAlignment="1">
      <alignment horizontal="center"/>
    </xf>
    <xf numFmtId="164" fontId="4" fillId="0" borderId="10" xfId="6" applyFont="1" applyBorder="1" applyAlignment="1">
      <alignment horizontal="center"/>
    </xf>
    <xf numFmtId="0" fontId="0" fillId="4" borderId="0" xfId="0" applyFill="1" applyBorder="1"/>
    <xf numFmtId="164" fontId="4" fillId="4" borderId="0" xfId="6" applyFont="1" applyFill="1" applyBorder="1" applyAlignment="1">
      <alignment horizontal="center"/>
    </xf>
    <xf numFmtId="49" fontId="4" fillId="4" borderId="0" xfId="0" applyNumberFormat="1" applyFont="1" applyFill="1" applyBorder="1" applyAlignment="1">
      <alignment horizontal="center"/>
    </xf>
    <xf numFmtId="164" fontId="4" fillId="0" borderId="15" xfId="6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/>
    <xf numFmtId="49" fontId="0" fillId="0" borderId="17" xfId="0" applyNumberFormat="1" applyBorder="1"/>
    <xf numFmtId="0" fontId="0" fillId="4" borderId="0" xfId="0" applyFill="1"/>
    <xf numFmtId="164" fontId="4" fillId="0" borderId="0" xfId="6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0" fillId="0" borderId="9" xfId="0" applyFill="1" applyBorder="1"/>
    <xf numFmtId="168" fontId="13" fillId="0" borderId="2" xfId="0" applyNumberFormat="1" applyFont="1" applyFill="1" applyBorder="1"/>
    <xf numFmtId="168" fontId="13" fillId="0" borderId="2" xfId="6" applyNumberFormat="1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49" fontId="6" fillId="0" borderId="0" xfId="0" applyNumberFormat="1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0" fillId="0" borderId="5" xfId="0" applyFill="1" applyBorder="1"/>
    <xf numFmtId="49" fontId="0" fillId="0" borderId="24" xfId="0" applyNumberFormat="1" applyFill="1" applyBorder="1"/>
    <xf numFmtId="164" fontId="0" fillId="0" borderId="0" xfId="0" applyNumberFormat="1" applyFill="1"/>
    <xf numFmtId="164" fontId="7" fillId="0" borderId="0" xfId="6" applyFont="1" applyFill="1" applyBorder="1"/>
    <xf numFmtId="164" fontId="13" fillId="0" borderId="0" xfId="6" applyNumberFormat="1" applyFont="1" applyFill="1" applyBorder="1"/>
    <xf numFmtId="164" fontId="4" fillId="0" borderId="15" xfId="6" applyFont="1" applyFill="1" applyBorder="1" applyAlignment="1">
      <alignment horizontal="center"/>
    </xf>
    <xf numFmtId="164" fontId="0" fillId="0" borderId="0" xfId="6" applyFont="1" applyFill="1" applyBorder="1"/>
    <xf numFmtId="168" fontId="15" fillId="0" borderId="2" xfId="6" applyNumberFormat="1" applyFont="1" applyFill="1" applyBorder="1"/>
    <xf numFmtId="0" fontId="8" fillId="0" borderId="0" xfId="0" applyFont="1" applyFill="1" applyBorder="1" applyAlignment="1"/>
    <xf numFmtId="0" fontId="4" fillId="0" borderId="0" xfId="0" applyFont="1" applyAlignment="1">
      <alignment vertical="top"/>
    </xf>
    <xf numFmtId="164" fontId="0" fillId="0" borderId="2" xfId="0" applyNumberFormat="1" applyBorder="1"/>
    <xf numFmtId="0" fontId="8" fillId="0" borderId="0" xfId="0" applyFont="1" applyFill="1" applyBorder="1" applyAlignment="1">
      <alignment horizontal="left"/>
    </xf>
    <xf numFmtId="0" fontId="0" fillId="0" borderId="0" xfId="0" applyFill="1"/>
    <xf numFmtId="0" fontId="4" fillId="0" borderId="0" xfId="0" applyFont="1" applyFill="1" applyBorder="1" applyAlignment="1">
      <alignment horizontal="right" vertical="center" wrapText="1"/>
    </xf>
    <xf numFmtId="0" fontId="4" fillId="2" borderId="28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0" fillId="0" borderId="0" xfId="0" applyFill="1"/>
    <xf numFmtId="0" fontId="8" fillId="6" borderId="23" xfId="0" applyFont="1" applyFill="1" applyBorder="1" applyAlignment="1"/>
    <xf numFmtId="0" fontId="8" fillId="6" borderId="6" xfId="0" applyFont="1" applyFill="1" applyBorder="1" applyAlignment="1"/>
    <xf numFmtId="0" fontId="0" fillId="6" borderId="6" xfId="0" applyFill="1" applyBorder="1"/>
    <xf numFmtId="0" fontId="8" fillId="6" borderId="8" xfId="0" applyFont="1" applyFill="1" applyBorder="1" applyAlignment="1">
      <alignment horizontal="left"/>
    </xf>
    <xf numFmtId="0" fontId="8" fillId="6" borderId="33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17" fillId="2" borderId="25" xfId="0" applyFont="1" applyFill="1" applyBorder="1" applyAlignment="1">
      <alignment horizontal="right" vertical="center" wrapText="1"/>
    </xf>
    <xf numFmtId="0" fontId="8" fillId="6" borderId="32" xfId="0" applyFont="1" applyFill="1" applyBorder="1" applyAlignment="1"/>
    <xf numFmtId="0" fontId="8" fillId="6" borderId="8" xfId="0" applyFont="1" applyFill="1" applyBorder="1" applyAlignment="1"/>
    <xf numFmtId="0" fontId="0" fillId="0" borderId="0" xfId="0" applyFill="1"/>
    <xf numFmtId="49" fontId="1" fillId="4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0" fillId="0" borderId="0" xfId="0" applyFill="1"/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/>
    <xf numFmtId="0" fontId="0" fillId="0" borderId="0" xfId="0" applyFill="1"/>
    <xf numFmtId="0" fontId="1" fillId="0" borderId="2" xfId="0" applyFont="1" applyBorder="1" applyAlignment="1">
      <alignment horizontal="left"/>
    </xf>
    <xf numFmtId="0" fontId="8" fillId="6" borderId="6" xfId="0" applyFont="1" applyFill="1" applyBorder="1" applyAlignment="1"/>
    <xf numFmtId="0" fontId="0" fillId="0" borderId="0" xfId="0" applyFill="1"/>
    <xf numFmtId="0" fontId="1" fillId="0" borderId="2" xfId="0" applyFont="1" applyBorder="1"/>
    <xf numFmtId="44" fontId="0" fillId="0" borderId="0" xfId="0" applyNumberFormat="1" applyFill="1"/>
    <xf numFmtId="0" fontId="4" fillId="0" borderId="0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0" fillId="0" borderId="0" xfId="0" applyFill="1"/>
    <xf numFmtId="0" fontId="4" fillId="4" borderId="0" xfId="0" applyFont="1" applyFill="1" applyBorder="1" applyAlignment="1">
      <alignment horizontal="right" vertical="center" wrapText="1"/>
    </xf>
    <xf numFmtId="164" fontId="4" fillId="0" borderId="34" xfId="6" applyFont="1" applyBorder="1" applyAlignment="1">
      <alignment horizontal="center"/>
    </xf>
    <xf numFmtId="164" fontId="9" fillId="0" borderId="15" xfId="6" applyFont="1" applyBorder="1" applyAlignment="1">
      <alignment horizontal="center"/>
    </xf>
    <xf numFmtId="0" fontId="4" fillId="2" borderId="0" xfId="0" applyFont="1" applyFill="1" applyBorder="1" applyAlignment="1">
      <alignment horizontal="right" vertical="center" wrapText="1"/>
    </xf>
    <xf numFmtId="164" fontId="9" fillId="0" borderId="0" xfId="6" applyFont="1" applyBorder="1" applyAlignment="1">
      <alignment horizontal="center"/>
    </xf>
    <xf numFmtId="164" fontId="4" fillId="0" borderId="0" xfId="6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164" fontId="0" fillId="0" borderId="0" xfId="0" applyNumberFormat="1" applyFill="1" applyBorder="1"/>
    <xf numFmtId="44" fontId="0" fillId="0" borderId="0" xfId="0" applyNumberFormat="1" applyFill="1" applyBorder="1"/>
    <xf numFmtId="43" fontId="0" fillId="0" borderId="0" xfId="0" applyNumberFormat="1" applyFill="1"/>
    <xf numFmtId="44" fontId="0" fillId="0" borderId="0" xfId="0" applyNumberFormat="1"/>
    <xf numFmtId="0" fontId="4" fillId="0" borderId="0" xfId="0" applyFont="1" applyFill="1" applyBorder="1" applyAlignment="1">
      <alignment horizontal="center" vertical="center" wrapText="1"/>
    </xf>
    <xf numFmtId="165" fontId="6" fillId="0" borderId="0" xfId="1" applyFont="1" applyFill="1"/>
    <xf numFmtId="44" fontId="6" fillId="0" borderId="0" xfId="0" applyNumberFormat="1" applyFont="1" applyFill="1"/>
    <xf numFmtId="0" fontId="9" fillId="0" borderId="0" xfId="0" applyFont="1" applyFill="1" applyBorder="1" applyAlignment="1">
      <alignment horizontal="left" vertical="center" wrapText="1"/>
    </xf>
    <xf numFmtId="164" fontId="6" fillId="0" borderId="15" xfId="6" applyFont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2" xfId="0" applyFont="1" applyBorder="1" applyAlignment="1">
      <alignment horizontal="left" wrapText="1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0" fillId="4" borderId="2" xfId="0" applyFill="1" applyBorder="1"/>
    <xf numFmtId="0" fontId="1" fillId="0" borderId="2" xfId="0" applyFont="1" applyFill="1" applyBorder="1" applyAlignment="1">
      <alignment horizontal="right"/>
    </xf>
    <xf numFmtId="168" fontId="0" fillId="0" borderId="2" xfId="0" applyNumberFormat="1" applyBorder="1"/>
    <xf numFmtId="164" fontId="9" fillId="0" borderId="35" xfId="6" applyFont="1" applyBorder="1" applyAlignment="1">
      <alignment horizontal="center"/>
    </xf>
    <xf numFmtId="164" fontId="1" fillId="0" borderId="2" xfId="6" applyFont="1" applyBorder="1"/>
    <xf numFmtId="0" fontId="1" fillId="0" borderId="0" xfId="0" applyFont="1" applyFill="1" applyBorder="1"/>
    <xf numFmtId="164" fontId="1" fillId="0" borderId="0" xfId="0" applyNumberFormat="1" applyFont="1" applyBorder="1"/>
    <xf numFmtId="0" fontId="0" fillId="0" borderId="0" xfId="0" applyFill="1"/>
    <xf numFmtId="165" fontId="0" fillId="0" borderId="2" xfId="1" applyFont="1" applyBorder="1"/>
    <xf numFmtId="0" fontId="8" fillId="6" borderId="2" xfId="0" applyFont="1" applyFill="1" applyBorder="1" applyAlignment="1">
      <alignment vertical="center" wrapText="1"/>
    </xf>
    <xf numFmtId="0" fontId="0" fillId="0" borderId="0" xfId="0" applyFill="1"/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164" fontId="15" fillId="0" borderId="2" xfId="6" applyFont="1" applyBorder="1" applyAlignment="1">
      <alignment horizontal="center" vertical="center"/>
    </xf>
    <xf numFmtId="44" fontId="15" fillId="0" borderId="2" xfId="7" applyNumberFormat="1" applyFont="1" applyBorder="1" applyAlignment="1">
      <alignment horizontal="center" vertical="center"/>
    </xf>
    <xf numFmtId="44" fontId="15" fillId="0" borderId="2" xfId="6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 wrapText="1"/>
    </xf>
    <xf numFmtId="44" fontId="15" fillId="0" borderId="2" xfId="6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44" fontId="15" fillId="0" borderId="0" xfId="6" applyNumberFormat="1" applyFont="1" applyBorder="1" applyAlignment="1">
      <alignment horizontal="center" vertical="center"/>
    </xf>
    <xf numFmtId="164" fontId="10" fillId="0" borderId="0" xfId="6" applyFont="1" applyFill="1" applyBorder="1"/>
    <xf numFmtId="164" fontId="15" fillId="0" borderId="0" xfId="6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168" fontId="18" fillId="0" borderId="2" xfId="0" applyNumberFormat="1" applyFont="1" applyBorder="1" applyAlignment="1">
      <alignment horizontal="center" vertical="center"/>
    </xf>
    <xf numFmtId="0" fontId="15" fillId="6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6" xfId="0" applyFont="1" applyFill="1" applyBorder="1" applyAlignment="1"/>
    <xf numFmtId="0" fontId="4" fillId="2" borderId="25" xfId="0" applyFont="1" applyFill="1" applyBorder="1" applyAlignment="1">
      <alignment horizontal="right" vertical="center" wrapText="1"/>
    </xf>
    <xf numFmtId="0" fontId="0" fillId="0" borderId="0" xfId="0" applyFill="1"/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 wrapText="1"/>
    </xf>
    <xf numFmtId="0" fontId="8" fillId="6" borderId="8" xfId="0" applyFont="1" applyFill="1" applyBorder="1" applyAlignment="1">
      <alignment horizontal="left"/>
    </xf>
    <xf numFmtId="0" fontId="8" fillId="6" borderId="6" xfId="0" applyFont="1" applyFill="1" applyBorder="1" applyAlignment="1"/>
    <xf numFmtId="0" fontId="4" fillId="2" borderId="25" xfId="0" applyFont="1" applyFill="1" applyBorder="1" applyAlignment="1">
      <alignment horizontal="right" vertical="center" wrapText="1"/>
    </xf>
    <xf numFmtId="0" fontId="0" fillId="0" borderId="0" xfId="0" applyFill="1"/>
    <xf numFmtId="0" fontId="8" fillId="6" borderId="8" xfId="0" applyFont="1" applyFill="1" applyBorder="1" applyAlignment="1">
      <alignment horizontal="left"/>
    </xf>
    <xf numFmtId="0" fontId="8" fillId="6" borderId="6" xfId="0" applyFont="1" applyFill="1" applyBorder="1" applyAlignment="1"/>
    <xf numFmtId="0" fontId="4" fillId="2" borderId="12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left"/>
    </xf>
    <xf numFmtId="0" fontId="8" fillId="6" borderId="6" xfId="0" applyFont="1" applyFill="1" applyBorder="1" applyAlignment="1"/>
    <xf numFmtId="0" fontId="0" fillId="0" borderId="0" xfId="0" applyFill="1"/>
    <xf numFmtId="0" fontId="4" fillId="6" borderId="4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right" vertical="center" wrapText="1"/>
    </xf>
    <xf numFmtId="44" fontId="15" fillId="0" borderId="2" xfId="7" applyNumberFormat="1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left"/>
    </xf>
    <xf numFmtId="0" fontId="8" fillId="6" borderId="6" xfId="0" applyFont="1" applyFill="1" applyBorder="1" applyAlignment="1"/>
    <xf numFmtId="0" fontId="4" fillId="2" borderId="12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8" fontId="15" fillId="0" borderId="2" xfId="0" applyNumberFormat="1" applyFont="1" applyFill="1" applyBorder="1"/>
    <xf numFmtId="168" fontId="15" fillId="0" borderId="2" xfId="0" applyNumberFormat="1" applyFont="1" applyFill="1" applyBorder="1" applyAlignment="1">
      <alignment horizontal="left"/>
    </xf>
    <xf numFmtId="0" fontId="4" fillId="2" borderId="43" xfId="0" applyFont="1" applyFill="1" applyBorder="1" applyAlignment="1">
      <alignment horizontal="right" vertical="center" wrapText="1"/>
    </xf>
    <xf numFmtId="0" fontId="9" fillId="2" borderId="44" xfId="0" applyFont="1" applyFill="1" applyBorder="1" applyAlignment="1">
      <alignment horizontal="left" vertical="center" wrapText="1"/>
    </xf>
    <xf numFmtId="0" fontId="8" fillId="6" borderId="8" xfId="0" applyFont="1" applyFill="1" applyBorder="1" applyAlignment="1">
      <alignment horizontal="left"/>
    </xf>
    <xf numFmtId="0" fontId="8" fillId="6" borderId="6" xfId="0" applyFont="1" applyFill="1" applyBorder="1" applyAlignment="1"/>
    <xf numFmtId="0" fontId="0" fillId="0" borderId="0" xfId="0" applyFill="1"/>
    <xf numFmtId="0" fontId="22" fillId="0" borderId="2" xfId="15" applyBorder="1"/>
    <xf numFmtId="0" fontId="1" fillId="0" borderId="0" xfId="0" applyFont="1"/>
    <xf numFmtId="164" fontId="15" fillId="0" borderId="2" xfId="6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164" fontId="4" fillId="0" borderId="35" xfId="6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168" fontId="13" fillId="0" borderId="1" xfId="0" applyNumberFormat="1" applyFont="1" applyFill="1" applyBorder="1"/>
    <xf numFmtId="168" fontId="15" fillId="0" borderId="1" xfId="0" applyNumberFormat="1" applyFont="1" applyFill="1" applyBorder="1"/>
    <xf numFmtId="0" fontId="0" fillId="0" borderId="2" xfId="0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165" fontId="0" fillId="4" borderId="2" xfId="1" applyFont="1" applyFill="1" applyBorder="1"/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Fill="1"/>
    <xf numFmtId="168" fontId="1" fillId="0" borderId="2" xfId="0" applyNumberFormat="1" applyFont="1" applyBorder="1"/>
    <xf numFmtId="0" fontId="6" fillId="4" borderId="2" xfId="14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7" borderId="2" xfId="0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left"/>
    </xf>
    <xf numFmtId="14" fontId="22" fillId="0" borderId="2" xfId="15" applyNumberFormat="1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14" fontId="22" fillId="0" borderId="2" xfId="15" applyNumberFormat="1" applyFont="1" applyFill="1" applyBorder="1" applyAlignment="1">
      <alignment horizontal="center" vertical="center"/>
    </xf>
    <xf numFmtId="164" fontId="1" fillId="0" borderId="2" xfId="6" applyFont="1" applyFill="1" applyBorder="1" applyAlignment="1">
      <alignment vertical="center"/>
    </xf>
    <xf numFmtId="49" fontId="1" fillId="0" borderId="2" xfId="0" applyNumberFormat="1" applyFont="1" applyFill="1" applyBorder="1" applyAlignment="1">
      <alignment vertical="center"/>
    </xf>
    <xf numFmtId="14" fontId="1" fillId="0" borderId="2" xfId="0" applyNumberFormat="1" applyFont="1" applyFill="1" applyBorder="1" applyAlignment="1">
      <alignment horizontal="left" vertical="center"/>
    </xf>
    <xf numFmtId="0" fontId="22" fillId="0" borderId="2" xfId="15" applyFont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/>
    <xf numFmtId="0" fontId="15" fillId="0" borderId="2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4" fontId="15" fillId="0" borderId="2" xfId="6" applyFont="1" applyFill="1" applyBorder="1" applyAlignment="1"/>
    <xf numFmtId="164" fontId="1" fillId="0" borderId="2" xfId="6" applyFont="1" applyFill="1" applyBorder="1" applyAlignment="1"/>
    <xf numFmtId="49" fontId="1" fillId="0" borderId="2" xfId="0" applyNumberFormat="1" applyFont="1" applyFill="1" applyBorder="1" applyAlignment="1"/>
    <xf numFmtId="0" fontId="15" fillId="0" borderId="2" xfId="0" applyFont="1" applyBorder="1" applyAlignment="1">
      <alignment horizontal="left"/>
    </xf>
    <xf numFmtId="0" fontId="1" fillId="0" borderId="2" xfId="0" applyFont="1" applyBorder="1" applyAlignment="1"/>
    <xf numFmtId="164" fontId="15" fillId="0" borderId="2" xfId="6" applyFont="1" applyBorder="1" applyAlignment="1">
      <alignment horizontal="center"/>
    </xf>
    <xf numFmtId="0" fontId="15" fillId="0" borderId="2" xfId="0" applyFont="1" applyBorder="1" applyAlignment="1">
      <alignment horizontal="left" wrapText="1"/>
    </xf>
    <xf numFmtId="164" fontId="1" fillId="0" borderId="0" xfId="0" applyNumberFormat="1" applyFont="1" applyFill="1" applyAlignment="1"/>
    <xf numFmtId="164" fontId="15" fillId="0" borderId="2" xfId="6" applyFont="1" applyBorder="1" applyAlignment="1"/>
    <xf numFmtId="0" fontId="1" fillId="0" borderId="1" xfId="0" applyFont="1" applyFill="1" applyBorder="1" applyAlignment="1"/>
    <xf numFmtId="0" fontId="1" fillId="0" borderId="38" xfId="0" applyFont="1" applyFill="1" applyBorder="1" applyAlignment="1"/>
    <xf numFmtId="164" fontId="15" fillId="0" borderId="1" xfId="6" applyFont="1" applyFill="1" applyBorder="1" applyAlignment="1"/>
    <xf numFmtId="164" fontId="1" fillId="0" borderId="1" xfId="6" applyFont="1" applyFill="1" applyBorder="1" applyAlignment="1"/>
    <xf numFmtId="169" fontId="1" fillId="0" borderId="17" xfId="0" applyNumberFormat="1" applyFont="1" applyFill="1" applyBorder="1" applyAlignment="1"/>
    <xf numFmtId="0" fontId="1" fillId="0" borderId="20" xfId="0" applyFont="1" applyFill="1" applyBorder="1" applyAlignment="1">
      <alignment horizontal="left"/>
    </xf>
    <xf numFmtId="44" fontId="1" fillId="0" borderId="9" xfId="0" applyNumberFormat="1" applyFont="1" applyFill="1" applyBorder="1" applyAlignment="1"/>
    <xf numFmtId="0" fontId="1" fillId="0" borderId="9" xfId="0" applyFont="1" applyFill="1" applyBorder="1" applyAlignment="1"/>
    <xf numFmtId="164" fontId="1" fillId="0" borderId="3" xfId="6" applyFont="1" applyFill="1" applyBorder="1" applyAlignment="1"/>
    <xf numFmtId="0" fontId="1" fillId="0" borderId="3" xfId="0" applyFont="1" applyFill="1" applyBorder="1" applyAlignment="1"/>
    <xf numFmtId="0" fontId="1" fillId="0" borderId="11" xfId="0" applyFont="1" applyFill="1" applyBorder="1" applyAlignment="1"/>
    <xf numFmtId="0" fontId="15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22" fillId="0" borderId="2" xfId="15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4" fillId="8" borderId="48" xfId="0" applyFont="1" applyFill="1" applyBorder="1" applyAlignment="1">
      <alignment vertical="center" wrapText="1"/>
    </xf>
    <xf numFmtId="0" fontId="1" fillId="8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8" fillId="6" borderId="6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7" fillId="2" borderId="25" xfId="0" applyFont="1" applyFill="1" applyBorder="1" applyAlignment="1">
      <alignment horizontal="center" vertical="center" wrapText="1"/>
    </xf>
    <xf numFmtId="164" fontId="1" fillId="0" borderId="2" xfId="6" applyFont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5" fillId="0" borderId="2" xfId="0" applyFont="1" applyFill="1" applyBorder="1" applyAlignment="1">
      <alignment horizontal="left" wrapText="1"/>
    </xf>
    <xf numFmtId="0" fontId="15" fillId="0" borderId="2" xfId="0" applyFont="1" applyFill="1" applyBorder="1" applyAlignment="1"/>
    <xf numFmtId="0" fontId="15" fillId="0" borderId="2" xfId="0" applyFont="1" applyBorder="1" applyAlignment="1"/>
    <xf numFmtId="44" fontId="15" fillId="0" borderId="2" xfId="6" applyNumberFormat="1" applyFont="1" applyBorder="1" applyAlignment="1">
      <alignment horizontal="center"/>
    </xf>
    <xf numFmtId="164" fontId="1" fillId="0" borderId="2" xfId="6" applyFont="1" applyBorder="1" applyAlignment="1"/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/>
    <xf numFmtId="0" fontId="15" fillId="0" borderId="7" xfId="0" applyFont="1" applyFill="1" applyBorder="1" applyAlignment="1"/>
    <xf numFmtId="164" fontId="15" fillId="0" borderId="2" xfId="0" applyNumberFormat="1" applyFont="1" applyFill="1" applyBorder="1" applyAlignment="1"/>
    <xf numFmtId="0" fontId="1" fillId="0" borderId="9" xfId="0" applyFont="1" applyBorder="1" applyAlignment="1"/>
    <xf numFmtId="168" fontId="1" fillId="0" borderId="2" xfId="0" applyNumberFormat="1" applyFont="1" applyBorder="1" applyAlignment="1"/>
    <xf numFmtId="168" fontId="13" fillId="0" borderId="2" xfId="0" applyNumberFormat="1" applyFont="1" applyFill="1" applyBorder="1" applyAlignment="1"/>
    <xf numFmtId="168" fontId="15" fillId="0" borderId="2" xfId="0" applyNumberFormat="1" applyFont="1" applyFill="1" applyBorder="1" applyAlignment="1"/>
    <xf numFmtId="44" fontId="1" fillId="0" borderId="2" xfId="0" applyNumberFormat="1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/>
    </xf>
    <xf numFmtId="168" fontId="19" fillId="0" borderId="2" xfId="6" applyNumberFormat="1" applyFont="1" applyFill="1" applyBorder="1" applyAlignment="1">
      <alignment vertical="center"/>
    </xf>
    <xf numFmtId="164" fontId="15" fillId="0" borderId="2" xfId="6" applyFont="1" applyFill="1" applyBorder="1" applyAlignment="1">
      <alignment horizontal="center"/>
    </xf>
    <xf numFmtId="44" fontId="1" fillId="0" borderId="0" xfId="0" applyNumberFormat="1" applyFont="1" applyFill="1" applyAlignment="1">
      <alignment vertical="center"/>
    </xf>
    <xf numFmtId="44" fontId="1" fillId="0" borderId="9" xfId="0" applyNumberFormat="1" applyFont="1" applyBorder="1" applyAlignment="1"/>
    <xf numFmtId="168" fontId="15" fillId="0" borderId="2" xfId="6" applyNumberFormat="1" applyFont="1" applyFill="1" applyBorder="1" applyAlignment="1"/>
    <xf numFmtId="168" fontId="13" fillId="0" borderId="2" xfId="6" applyNumberFormat="1" applyFont="1" applyFill="1" applyBorder="1" applyAlignment="1"/>
    <xf numFmtId="49" fontId="1" fillId="7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/>
    </xf>
    <xf numFmtId="168" fontId="15" fillId="0" borderId="2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center"/>
    </xf>
    <xf numFmtId="14" fontId="1" fillId="0" borderId="5" xfId="0" applyNumberFormat="1" applyFont="1" applyFill="1" applyBorder="1" applyAlignment="1">
      <alignment horizontal="center"/>
    </xf>
    <xf numFmtId="0" fontId="15" fillId="0" borderId="5" xfId="0" applyFont="1" applyBorder="1" applyAlignment="1"/>
    <xf numFmtId="0" fontId="5" fillId="0" borderId="25" xfId="0" applyFont="1" applyBorder="1"/>
    <xf numFmtId="0" fontId="5" fillId="0" borderId="16" xfId="0" applyFont="1" applyBorder="1"/>
    <xf numFmtId="0" fontId="4" fillId="6" borderId="4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 wrapText="1"/>
    </xf>
    <xf numFmtId="0" fontId="4" fillId="6" borderId="32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164" fontId="15" fillId="0" borderId="2" xfId="6" applyNumberFormat="1" applyFont="1" applyFill="1" applyBorder="1" applyAlignment="1"/>
    <xf numFmtId="0" fontId="15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right"/>
    </xf>
    <xf numFmtId="164" fontId="13" fillId="0" borderId="5" xfId="6" applyNumberFormat="1" applyFont="1" applyFill="1" applyBorder="1" applyAlignment="1"/>
    <xf numFmtId="164" fontId="15" fillId="0" borderId="5" xfId="6" applyNumberFormat="1" applyFont="1" applyFill="1" applyBorder="1" applyAlignment="1"/>
    <xf numFmtId="0" fontId="22" fillId="0" borderId="5" xfId="15" applyFont="1" applyBorder="1" applyAlignment="1"/>
    <xf numFmtId="44" fontId="15" fillId="0" borderId="5" xfId="7" applyNumberFormat="1" applyFont="1" applyBorder="1" applyAlignment="1">
      <alignment horizontal="center"/>
    </xf>
    <xf numFmtId="164" fontId="1" fillId="0" borderId="5" xfId="6" applyFont="1" applyBorder="1" applyAlignment="1"/>
    <xf numFmtId="168" fontId="13" fillId="0" borderId="2" xfId="0" applyNumberFormat="1" applyFont="1" applyFill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20" fillId="2" borderId="8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right" vertical="center" wrapText="1"/>
    </xf>
    <xf numFmtId="164" fontId="4" fillId="0" borderId="31" xfId="6" applyFont="1" applyBorder="1" applyAlignment="1">
      <alignment horizontal="center"/>
    </xf>
    <xf numFmtId="49" fontId="4" fillId="0" borderId="31" xfId="0" applyNumberFormat="1" applyFont="1" applyBorder="1" applyAlignment="1">
      <alignment horizontal="center"/>
    </xf>
    <xf numFmtId="0" fontId="4" fillId="6" borderId="52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0" fillId="0" borderId="34" xfId="0" applyBorder="1"/>
    <xf numFmtId="0" fontId="4" fillId="2" borderId="34" xfId="0" applyFont="1" applyFill="1" applyBorder="1" applyAlignment="1">
      <alignment horizontal="center" vertical="center" wrapText="1"/>
    </xf>
    <xf numFmtId="0" fontId="17" fillId="2" borderId="34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1" fillId="0" borderId="2" xfId="6" applyFont="1" applyFill="1" applyBorder="1"/>
    <xf numFmtId="0" fontId="1" fillId="0" borderId="0" xfId="0" applyFont="1" applyFill="1"/>
    <xf numFmtId="168" fontId="22" fillId="0" borderId="2" xfId="15" applyNumberFormat="1" applyFont="1" applyFill="1" applyBorder="1"/>
    <xf numFmtId="164" fontId="22" fillId="0" borderId="2" xfId="15" applyNumberFormat="1" applyFont="1" applyFill="1" applyBorder="1"/>
    <xf numFmtId="0" fontId="1" fillId="0" borderId="9" xfId="0" applyFont="1" applyBorder="1"/>
    <xf numFmtId="168" fontId="1" fillId="0" borderId="2" xfId="0" applyNumberFormat="1" applyFont="1" applyFill="1" applyBorder="1"/>
    <xf numFmtId="0" fontId="1" fillId="0" borderId="2" xfId="0" applyFont="1" applyFill="1" applyBorder="1"/>
    <xf numFmtId="0" fontId="1" fillId="0" borderId="9" xfId="0" applyFont="1" applyFill="1" applyBorder="1"/>
    <xf numFmtId="0" fontId="1" fillId="5" borderId="0" xfId="0" applyFont="1" applyFill="1"/>
    <xf numFmtId="0" fontId="1" fillId="0" borderId="2" xfId="0" applyFont="1" applyFill="1" applyBorder="1" applyAlignment="1">
      <alignment horizontal="center"/>
    </xf>
    <xf numFmtId="168" fontId="1" fillId="0" borderId="2" xfId="6" applyNumberFormat="1" applyFont="1" applyFill="1" applyBorder="1" applyAlignment="1">
      <alignment horizontal="left"/>
    </xf>
    <xf numFmtId="164" fontId="1" fillId="0" borderId="2" xfId="0" applyNumberFormat="1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8" fillId="6" borderId="6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4" fillId="6" borderId="50" xfId="0" applyFont="1" applyFill="1" applyBorder="1" applyAlignment="1">
      <alignment horizontal="left" vertical="center" wrapText="1"/>
    </xf>
    <xf numFmtId="0" fontId="4" fillId="6" borderId="3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1" fillId="0" borderId="2" xfId="0" applyNumberFormat="1" applyFont="1" applyFill="1" applyBorder="1" applyAlignment="1">
      <alignment horizontal="left"/>
    </xf>
    <xf numFmtId="168" fontId="15" fillId="0" borderId="2" xfId="6" applyNumberFormat="1" applyFont="1" applyFill="1" applyBorder="1" applyAlignment="1">
      <alignment horizontal="left"/>
    </xf>
    <xf numFmtId="164" fontId="1" fillId="0" borderId="2" xfId="6" applyNumberFormat="1" applyFont="1" applyFill="1" applyBorder="1" applyAlignment="1">
      <alignment horizontal="left"/>
    </xf>
    <xf numFmtId="0" fontId="0" fillId="0" borderId="8" xfId="0" applyBorder="1" applyAlignment="1">
      <alignment horizontal="left"/>
    </xf>
    <xf numFmtId="168" fontId="1" fillId="0" borderId="4" xfId="6" applyNumberFormat="1" applyFont="1" applyFill="1" applyBorder="1" applyAlignment="1">
      <alignment horizontal="left"/>
    </xf>
    <xf numFmtId="164" fontId="1" fillId="0" borderId="5" xfId="6" applyNumberFormat="1" applyFont="1" applyFill="1" applyBorder="1" applyAlignment="1">
      <alignment horizontal="left"/>
    </xf>
    <xf numFmtId="164" fontId="13" fillId="0" borderId="0" xfId="6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/>
    <xf numFmtId="168" fontId="1" fillId="0" borderId="2" xfId="6" applyNumberFormat="1" applyFont="1" applyFill="1" applyBorder="1" applyAlignment="1"/>
    <xf numFmtId="164" fontId="1" fillId="0" borderId="2" xfId="6" applyNumberFormat="1" applyFont="1" applyFill="1" applyBorder="1" applyAlignment="1"/>
    <xf numFmtId="168" fontId="15" fillId="0" borderId="0" xfId="0" applyNumberFormat="1" applyFont="1" applyFill="1" applyBorder="1" applyAlignment="1"/>
    <xf numFmtId="0" fontId="15" fillId="0" borderId="0" xfId="0" applyFont="1" applyBorder="1" applyAlignment="1"/>
    <xf numFmtId="0" fontId="8" fillId="6" borderId="32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right" vertical="center" wrapText="1"/>
    </xf>
    <xf numFmtId="0" fontId="0" fillId="0" borderId="0" xfId="0" applyFill="1"/>
    <xf numFmtId="0" fontId="4" fillId="2" borderId="32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164" fontId="23" fillId="0" borderId="1" xfId="6" applyFont="1" applyBorder="1" applyAlignment="1">
      <alignment vertical="center"/>
    </xf>
    <xf numFmtId="0" fontId="0" fillId="0" borderId="0" xfId="0" applyFill="1"/>
    <xf numFmtId="0" fontId="1" fillId="5" borderId="2" xfId="0" applyFont="1" applyFill="1" applyBorder="1" applyAlignment="1">
      <alignment vertical="center"/>
    </xf>
    <xf numFmtId="0" fontId="1" fillId="5" borderId="0" xfId="0" applyFont="1" applyFill="1" applyAlignment="1">
      <alignment vertical="center"/>
    </xf>
    <xf numFmtId="0" fontId="0" fillId="5" borderId="0" xfId="0" applyFill="1"/>
    <xf numFmtId="168" fontId="13" fillId="5" borderId="2" xfId="0" applyNumberFormat="1" applyFont="1" applyFill="1" applyBorder="1"/>
    <xf numFmtId="168" fontId="18" fillId="0" borderId="2" xfId="0" applyNumberFormat="1" applyFont="1" applyFill="1" applyBorder="1" applyAlignment="1">
      <alignment horizontal="center" vertical="center"/>
    </xf>
    <xf numFmtId="0" fontId="1" fillId="4" borderId="2" xfId="1" applyNumberFormat="1" applyFont="1" applyFill="1" applyBorder="1" applyAlignment="1">
      <alignment horizontal="center" vertical="center" wrapText="1"/>
    </xf>
    <xf numFmtId="0" fontId="22" fillId="0" borderId="2" xfId="15" applyFont="1" applyFill="1" applyBorder="1"/>
    <xf numFmtId="0" fontId="4" fillId="6" borderId="43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5" xfId="0" applyFont="1" applyFill="1" applyBorder="1" applyAlignment="1">
      <alignment horizontal="left"/>
    </xf>
    <xf numFmtId="168" fontId="15" fillId="0" borderId="5" xfId="0" applyNumberFormat="1" applyFont="1" applyFill="1" applyBorder="1" applyAlignment="1"/>
    <xf numFmtId="0" fontId="15" fillId="0" borderId="5" xfId="0" applyFont="1" applyFill="1" applyBorder="1" applyAlignment="1"/>
    <xf numFmtId="164" fontId="15" fillId="0" borderId="1" xfId="6" applyFont="1" applyFill="1" applyBorder="1" applyAlignment="1">
      <alignment horizontal="center"/>
    </xf>
    <xf numFmtId="0" fontId="1" fillId="0" borderId="17" xfId="0" applyFont="1" applyFill="1" applyBorder="1" applyAlignment="1"/>
    <xf numFmtId="0" fontId="22" fillId="0" borderId="2" xfId="15" applyFill="1" applyBorder="1"/>
    <xf numFmtId="4" fontId="1" fillId="0" borderId="2" xfId="0" applyNumberFormat="1" applyFont="1" applyFill="1" applyBorder="1" applyAlignment="1">
      <alignment vertical="center"/>
    </xf>
    <xf numFmtId="164" fontId="0" fillId="0" borderId="2" xfId="6" applyFont="1" applyFill="1" applyBorder="1" applyAlignment="1">
      <alignment vertical="center"/>
    </xf>
    <xf numFmtId="0" fontId="22" fillId="0" borderId="2" xfId="15" applyFont="1" applyFill="1" applyBorder="1" applyAlignment="1"/>
    <xf numFmtId="49" fontId="22" fillId="0" borderId="2" xfId="15" applyNumberFormat="1" applyFont="1" applyFill="1" applyBorder="1" applyAlignment="1">
      <alignment vertical="center"/>
    </xf>
    <xf numFmtId="164" fontId="1" fillId="0" borderId="5" xfId="6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36" xfId="0" applyFont="1" applyFill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right" vertical="center" wrapText="1"/>
    </xf>
    <xf numFmtId="0" fontId="26" fillId="0" borderId="2" xfId="0" applyFont="1" applyBorder="1" applyAlignment="1">
      <alignment horizontal="left" vertical="center" wrapText="1"/>
    </xf>
    <xf numFmtId="0" fontId="23" fillId="0" borderId="0" xfId="0" applyFont="1" applyFill="1"/>
    <xf numFmtId="0" fontId="23" fillId="5" borderId="0" xfId="0" applyFont="1" applyFill="1"/>
    <xf numFmtId="0" fontId="23" fillId="0" borderId="2" xfId="0" applyFont="1" applyFill="1" applyBorder="1"/>
    <xf numFmtId="0" fontId="23" fillId="0" borderId="9" xfId="0" applyFont="1" applyFill="1" applyBorder="1"/>
    <xf numFmtId="0" fontId="23" fillId="0" borderId="0" xfId="0" applyFont="1" applyFill="1" applyBorder="1"/>
    <xf numFmtId="0" fontId="23" fillId="9" borderId="0" xfId="0" applyFont="1" applyFill="1"/>
    <xf numFmtId="0" fontId="1" fillId="2" borderId="34" xfId="0" applyFont="1" applyFill="1" applyBorder="1" applyAlignment="1">
      <alignment horizontal="left" vertical="center" wrapText="1"/>
    </xf>
    <xf numFmtId="0" fontId="0" fillId="0" borderId="0" xfId="0" applyFill="1"/>
    <xf numFmtId="164" fontId="22" fillId="0" borderId="2" xfId="15" applyNumberFormat="1" applyFill="1" applyBorder="1"/>
    <xf numFmtId="0" fontId="1" fillId="0" borderId="5" xfId="0" applyFont="1" applyFill="1" applyBorder="1" applyAlignment="1">
      <alignment horizontal="center"/>
    </xf>
    <xf numFmtId="0" fontId="0" fillId="0" borderId="5" xfId="0" applyBorder="1"/>
    <xf numFmtId="168" fontId="13" fillId="0" borderId="5" xfId="0" applyNumberFormat="1" applyFont="1" applyFill="1" applyBorder="1"/>
    <xf numFmtId="168" fontId="15" fillId="0" borderId="5" xfId="0" applyNumberFormat="1" applyFont="1" applyFill="1" applyBorder="1"/>
    <xf numFmtId="164" fontId="23" fillId="0" borderId="5" xfId="6" applyFont="1" applyBorder="1" applyAlignment="1">
      <alignment vertical="center"/>
    </xf>
    <xf numFmtId="49" fontId="0" fillId="0" borderId="24" xfId="0" applyNumberFormat="1" applyBorder="1"/>
    <xf numFmtId="14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ill="1"/>
    <xf numFmtId="0" fontId="1" fillId="0" borderId="20" xfId="0" applyFont="1" applyFill="1" applyBorder="1"/>
    <xf numFmtId="168" fontId="1" fillId="0" borderId="2" xfId="0" applyNumberFormat="1" applyFont="1" applyFill="1" applyBorder="1" applyAlignment="1"/>
    <xf numFmtId="164" fontId="23" fillId="0" borderId="5" xfId="6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22" fillId="0" borderId="2" xfId="15" applyFill="1" applyBorder="1" applyAlignment="1"/>
    <xf numFmtId="164" fontId="1" fillId="0" borderId="2" xfId="6" applyFont="1" applyFill="1" applyBorder="1" applyAlignment="1">
      <alignment horizontal="left"/>
    </xf>
    <xf numFmtId="0" fontId="15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right"/>
    </xf>
    <xf numFmtId="0" fontId="22" fillId="0" borderId="5" xfId="15" applyFill="1" applyBorder="1" applyAlignment="1"/>
    <xf numFmtId="44" fontId="15" fillId="0" borderId="5" xfId="7" applyNumberFormat="1" applyFont="1" applyFill="1" applyBorder="1" applyAlignment="1">
      <alignment horizontal="center"/>
    </xf>
    <xf numFmtId="165" fontId="0" fillId="0" borderId="2" xfId="1" applyFont="1" applyFill="1" applyBorder="1"/>
    <xf numFmtId="168" fontId="15" fillId="0" borderId="4" xfId="6" applyNumberFormat="1" applyFont="1" applyFill="1" applyBorder="1" applyAlignment="1">
      <alignment horizontal="left"/>
    </xf>
    <xf numFmtId="164" fontId="1" fillId="0" borderId="20" xfId="6" applyFont="1" applyBorder="1"/>
    <xf numFmtId="0" fontId="1" fillId="2" borderId="53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right" vertical="center" wrapText="1"/>
    </xf>
    <xf numFmtId="164" fontId="4" fillId="0" borderId="63" xfId="6" applyFont="1" applyFill="1" applyBorder="1" applyAlignment="1">
      <alignment horizontal="center"/>
    </xf>
    <xf numFmtId="164" fontId="4" fillId="0" borderId="31" xfId="6" applyFont="1" applyFill="1" applyBorder="1" applyAlignment="1">
      <alignment horizontal="center"/>
    </xf>
    <xf numFmtId="0" fontId="1" fillId="4" borderId="2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/>
    </xf>
    <xf numFmtId="0" fontId="8" fillId="6" borderId="6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8" fillId="6" borderId="21" xfId="0" applyFont="1" applyFill="1" applyBorder="1" applyAlignment="1"/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left" vertical="center"/>
    </xf>
    <xf numFmtId="0" fontId="15" fillId="0" borderId="62" xfId="0" applyFont="1" applyFill="1" applyBorder="1" applyAlignment="1">
      <alignment horizontal="left" vertical="center"/>
    </xf>
    <xf numFmtId="0" fontId="15" fillId="0" borderId="7" xfId="0" applyFont="1" applyFill="1" applyBorder="1" applyAlignment="1">
      <alignment horizontal="left" vertical="center"/>
    </xf>
    <xf numFmtId="0" fontId="15" fillId="0" borderId="14" xfId="0" applyFont="1" applyFill="1" applyBorder="1" applyAlignment="1">
      <alignment horizontal="left"/>
    </xf>
    <xf numFmtId="0" fontId="15" fillId="0" borderId="62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15" fillId="0" borderId="2" xfId="0" applyFont="1" applyFill="1" applyBorder="1"/>
    <xf numFmtId="164" fontId="15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1" fillId="0" borderId="19" xfId="0" applyFont="1" applyFill="1" applyBorder="1" applyAlignment="1">
      <alignment horizontal="left"/>
    </xf>
    <xf numFmtId="0" fontId="22" fillId="0" borderId="5" xfId="15" applyFont="1" applyFill="1" applyBorder="1"/>
    <xf numFmtId="0" fontId="22" fillId="0" borderId="2" xfId="15" applyFont="1" applyBorder="1"/>
    <xf numFmtId="14" fontId="1" fillId="0" borderId="2" xfId="0" applyNumberFormat="1" applyFont="1" applyBorder="1" applyAlignment="1">
      <alignment horizontal="center"/>
    </xf>
    <xf numFmtId="0" fontId="0" fillId="0" borderId="9" xfId="0" applyBorder="1"/>
    <xf numFmtId="0" fontId="25" fillId="0" borderId="2" xfId="0" applyFont="1" applyBorder="1"/>
    <xf numFmtId="0" fontId="15" fillId="0" borderId="2" xfId="0" applyFont="1" applyBorder="1"/>
    <xf numFmtId="0" fontId="15" fillId="0" borderId="1" xfId="0" applyFont="1" applyFill="1" applyBorder="1" applyAlignment="1">
      <alignment horizontal="left" vertical="center"/>
    </xf>
    <xf numFmtId="0" fontId="1" fillId="0" borderId="20" xfId="0" applyFont="1" applyBorder="1" applyAlignment="1"/>
    <xf numFmtId="49" fontId="1" fillId="0" borderId="0" xfId="0" applyNumberFormat="1" applyFont="1" applyFill="1" applyBorder="1"/>
    <xf numFmtId="0" fontId="1" fillId="0" borderId="0" xfId="0" applyFont="1" applyBorder="1" applyAlignment="1"/>
    <xf numFmtId="0" fontId="15" fillId="0" borderId="19" xfId="0" applyFont="1" applyFill="1" applyBorder="1" applyAlignment="1"/>
    <xf numFmtId="0" fontId="1" fillId="0" borderId="20" xfId="0" applyFont="1" applyFill="1" applyBorder="1" applyAlignment="1"/>
    <xf numFmtId="0" fontId="1" fillId="0" borderId="0" xfId="0" applyFont="1" applyBorder="1"/>
    <xf numFmtId="164" fontId="15" fillId="0" borderId="20" xfId="6" applyFont="1" applyFill="1" applyBorder="1" applyAlignment="1">
      <alignment horizontal="center"/>
    </xf>
    <xf numFmtId="0" fontId="1" fillId="0" borderId="20" xfId="0" applyFont="1" applyBorder="1"/>
    <xf numFmtId="164" fontId="15" fillId="0" borderId="0" xfId="6" applyFont="1" applyFill="1" applyBorder="1" applyAlignment="1">
      <alignment horizontal="center" vertical="center"/>
    </xf>
    <xf numFmtId="0" fontId="1" fillId="0" borderId="65" xfId="0" applyFont="1" applyFill="1" applyBorder="1" applyAlignment="1">
      <alignment vertical="center"/>
    </xf>
    <xf numFmtId="0" fontId="0" fillId="0" borderId="33" xfId="0" applyBorder="1"/>
    <xf numFmtId="49" fontId="1" fillId="0" borderId="2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wrapText="1"/>
    </xf>
    <xf numFmtId="0" fontId="23" fillId="0" borderId="2" xfId="0" applyFont="1" applyBorder="1"/>
    <xf numFmtId="0" fontId="23" fillId="0" borderId="4" xfId="0" applyFont="1" applyBorder="1"/>
    <xf numFmtId="164" fontId="22" fillId="0" borderId="2" xfId="6" applyFont="1" applyFill="1" applyBorder="1" applyAlignment="1">
      <alignment horizontal="center" vertical="center"/>
    </xf>
    <xf numFmtId="164" fontId="15" fillId="0" borderId="2" xfId="6" applyFont="1" applyFill="1" applyBorder="1" applyAlignment="1">
      <alignment horizontal="left" vertical="center"/>
    </xf>
    <xf numFmtId="164" fontId="15" fillId="0" borderId="2" xfId="6" applyFont="1" applyFill="1" applyBorder="1" applyAlignment="1">
      <alignment horizontal="left" vertical="center" wrapText="1"/>
    </xf>
    <xf numFmtId="164" fontId="1" fillId="0" borderId="2" xfId="6" applyFont="1" applyFill="1" applyBorder="1" applyAlignment="1">
      <alignment horizontal="right"/>
    </xf>
    <xf numFmtId="164" fontId="1" fillId="0" borderId="2" xfId="6" applyFont="1" applyFill="1" applyBorder="1" applyAlignment="1">
      <alignment horizontal="center"/>
    </xf>
    <xf numFmtId="164" fontId="19" fillId="0" borderId="2" xfId="6" applyFont="1" applyFill="1" applyBorder="1" applyAlignment="1">
      <alignment horizontal="center" vertical="center"/>
    </xf>
    <xf numFmtId="164" fontId="19" fillId="0" borderId="2" xfId="6" applyFont="1" applyFill="1" applyBorder="1" applyAlignment="1">
      <alignment horizontal="center"/>
    </xf>
    <xf numFmtId="164" fontId="1" fillId="0" borderId="0" xfId="6" applyFont="1" applyFill="1"/>
    <xf numFmtId="164" fontId="15" fillId="0" borderId="2" xfId="6" applyFont="1" applyBorder="1" applyAlignment="1">
      <alignment horizontal="left" vertical="center"/>
    </xf>
    <xf numFmtId="164" fontId="15" fillId="0" borderId="2" xfId="6" applyFont="1" applyBorder="1" applyAlignment="1">
      <alignment horizontal="left" vertical="center" wrapText="1"/>
    </xf>
    <xf numFmtId="164" fontId="1" fillId="0" borderId="2" xfId="6" applyFont="1" applyBorder="1" applyAlignment="1">
      <alignment horizontal="left"/>
    </xf>
    <xf numFmtId="0" fontId="1" fillId="0" borderId="5" xfId="0" applyFont="1" applyFill="1" applyBorder="1" applyAlignment="1">
      <alignment horizontal="center" vertical="center"/>
    </xf>
    <xf numFmtId="0" fontId="1" fillId="0" borderId="66" xfId="0" applyFont="1" applyBorder="1" applyAlignment="1">
      <alignment vertical="center"/>
    </xf>
    <xf numFmtId="0" fontId="1" fillId="0" borderId="6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left" vertical="center" wrapText="1"/>
    </xf>
    <xf numFmtId="164" fontId="15" fillId="0" borderId="5" xfId="6" applyFont="1" applyFill="1" applyBorder="1" applyAlignment="1">
      <alignment horizontal="center" vertical="center"/>
    </xf>
    <xf numFmtId="0" fontId="0" fillId="0" borderId="0" xfId="0" applyFill="1"/>
    <xf numFmtId="44" fontId="1" fillId="0" borderId="0" xfId="0" applyNumberFormat="1" applyFont="1" applyFill="1" applyAlignment="1"/>
    <xf numFmtId="0" fontId="21" fillId="0" borderId="0" xfId="0" applyFont="1" applyFill="1" applyBorder="1"/>
    <xf numFmtId="0" fontId="21" fillId="0" borderId="0" xfId="0" applyFont="1" applyFill="1"/>
    <xf numFmtId="44" fontId="21" fillId="0" borderId="0" xfId="0" applyNumberFormat="1" applyFont="1" applyFill="1"/>
    <xf numFmtId="44" fontId="1" fillId="0" borderId="0" xfId="0" applyNumberFormat="1" applyFont="1"/>
    <xf numFmtId="44" fontId="1" fillId="0" borderId="0" xfId="0" applyNumberFormat="1" applyFont="1" applyFill="1"/>
    <xf numFmtId="168" fontId="0" fillId="0" borderId="0" xfId="0" applyNumberFormat="1" applyFill="1"/>
    <xf numFmtId="44" fontId="1" fillId="0" borderId="0" xfId="0" applyNumberFormat="1" applyFont="1" applyAlignment="1"/>
    <xf numFmtId="0" fontId="23" fillId="0" borderId="4" xfId="0" applyFont="1" applyFill="1" applyBorder="1"/>
    <xf numFmtId="14" fontId="1" fillId="0" borderId="2" xfId="6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164" fontId="22" fillId="0" borderId="0" xfId="15" applyNumberFormat="1" applyFont="1" applyFill="1" applyBorder="1"/>
    <xf numFmtId="164" fontId="1" fillId="0" borderId="0" xfId="6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67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left" vertical="center"/>
    </xf>
    <xf numFmtId="44" fontId="1" fillId="0" borderId="18" xfId="0" applyNumberFormat="1" applyFont="1" applyFill="1" applyBorder="1"/>
    <xf numFmtId="0" fontId="1" fillId="7" borderId="18" xfId="0" applyFont="1" applyFill="1" applyBorder="1" applyAlignment="1">
      <alignment horizontal="center"/>
    </xf>
    <xf numFmtId="14" fontId="1" fillId="0" borderId="18" xfId="0" applyNumberFormat="1" applyFont="1" applyFill="1" applyBorder="1" applyAlignment="1">
      <alignment horizontal="center"/>
    </xf>
    <xf numFmtId="168" fontId="13" fillId="0" borderId="18" xfId="6" applyNumberFormat="1" applyFont="1" applyFill="1" applyBorder="1"/>
    <xf numFmtId="168" fontId="15" fillId="0" borderId="18" xfId="6" applyNumberFormat="1" applyFont="1" applyFill="1" applyBorder="1" applyAlignment="1">
      <alignment horizontal="left"/>
    </xf>
    <xf numFmtId="0" fontId="15" fillId="0" borderId="68" xfId="0" applyFont="1" applyBorder="1"/>
    <xf numFmtId="164" fontId="22" fillId="0" borderId="68" xfId="15" applyNumberFormat="1" applyFont="1" applyFill="1" applyBorder="1"/>
    <xf numFmtId="164" fontId="15" fillId="0" borderId="18" xfId="6" applyFont="1" applyBorder="1" applyAlignment="1">
      <alignment horizontal="center" vertical="center"/>
    </xf>
    <xf numFmtId="164" fontId="1" fillId="0" borderId="18" xfId="6" applyFont="1" applyBorder="1"/>
    <xf numFmtId="0" fontId="1" fillId="0" borderId="69" xfId="0" applyFont="1" applyBorder="1"/>
    <xf numFmtId="44" fontId="1" fillId="0" borderId="2" xfId="0" applyNumberFormat="1" applyFont="1" applyFill="1" applyBorder="1"/>
    <xf numFmtId="0" fontId="1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14" fontId="22" fillId="0" borderId="0" xfId="15" applyNumberFormat="1" applyFont="1" applyFill="1" applyBorder="1" applyAlignment="1">
      <alignment horizontal="center" vertical="center"/>
    </xf>
    <xf numFmtId="168" fontId="15" fillId="0" borderId="37" xfId="0" applyNumberFormat="1" applyFont="1" applyFill="1" applyBorder="1" applyAlignment="1">
      <alignment horizontal="center" vertical="center"/>
    </xf>
    <xf numFmtId="164" fontId="1" fillId="0" borderId="37" xfId="6" applyFont="1" applyFill="1" applyBorder="1"/>
    <xf numFmtId="164" fontId="1" fillId="0" borderId="37" xfId="0" applyNumberFormat="1" applyFont="1" applyFill="1" applyBorder="1"/>
    <xf numFmtId="0" fontId="1" fillId="0" borderId="37" xfId="0" applyFont="1" applyFill="1" applyBorder="1" applyAlignment="1">
      <alignment vertical="center"/>
    </xf>
    <xf numFmtId="168" fontId="15" fillId="0" borderId="0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6" fillId="0" borderId="2" xfId="14" applyFont="1" applyBorder="1" applyAlignment="1">
      <alignment horizontal="center"/>
    </xf>
    <xf numFmtId="0" fontId="15" fillId="0" borderId="0" xfId="0" applyFont="1" applyAlignment="1">
      <alignment horizontal="left"/>
    </xf>
    <xf numFmtId="168" fontId="15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44" fontId="1" fillId="0" borderId="5" xfId="0" applyNumberFormat="1" applyFont="1" applyBorder="1" applyAlignment="1">
      <alignment horizontal="center" vertical="center" wrapText="1"/>
    </xf>
    <xf numFmtId="44" fontId="1" fillId="0" borderId="2" xfId="0" applyNumberFormat="1" applyFont="1" applyBorder="1" applyAlignment="1">
      <alignment horizontal="center" vertical="center" wrapText="1"/>
    </xf>
    <xf numFmtId="44" fontId="1" fillId="0" borderId="19" xfId="0" applyNumberFormat="1" applyFont="1" applyBorder="1" applyAlignment="1">
      <alignment horizontal="center" vertical="center" wrapText="1"/>
    </xf>
    <xf numFmtId="0" fontId="6" fillId="0" borderId="20" xfId="14" applyFont="1" applyBorder="1" applyAlignment="1">
      <alignment horizontal="center"/>
    </xf>
    <xf numFmtId="0" fontId="0" fillId="0" borderId="0" xfId="0" applyFill="1"/>
    <xf numFmtId="0" fontId="1" fillId="0" borderId="19" xfId="0" applyFont="1" applyBorder="1"/>
    <xf numFmtId="0" fontId="1" fillId="0" borderId="64" xfId="0" applyFont="1" applyFill="1" applyBorder="1"/>
    <xf numFmtId="0" fontId="1" fillId="0" borderId="64" xfId="0" applyFont="1" applyBorder="1"/>
    <xf numFmtId="14" fontId="1" fillId="0" borderId="2" xfId="15" applyNumberFormat="1" applyFont="1" applyFill="1" applyBorder="1" applyAlignment="1">
      <alignment horizontal="left" vertical="center"/>
    </xf>
    <xf numFmtId="164" fontId="15" fillId="0" borderId="2" xfId="6" applyFont="1" applyFill="1" applyBorder="1" applyAlignment="1">
      <alignment vertical="center"/>
    </xf>
    <xf numFmtId="164" fontId="13" fillId="0" borderId="2" xfId="0" applyNumberFormat="1" applyFont="1" applyFill="1" applyBorder="1"/>
    <xf numFmtId="0" fontId="15" fillId="0" borderId="10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0" fillId="0" borderId="44" xfId="0" applyBorder="1"/>
    <xf numFmtId="164" fontId="27" fillId="0" borderId="5" xfId="15" applyNumberFormat="1" applyFont="1" applyFill="1" applyBorder="1"/>
    <xf numFmtId="164" fontId="27" fillId="0" borderId="2" xfId="15" applyNumberFormat="1" applyFont="1" applyFill="1" applyBorder="1"/>
    <xf numFmtId="44" fontId="15" fillId="0" borderId="2" xfId="7" applyNumberFormat="1" applyFont="1" applyBorder="1" applyAlignment="1">
      <alignment horizontal="center"/>
    </xf>
    <xf numFmtId="44" fontId="15" fillId="0" borderId="2" xfId="7" applyNumberFormat="1" applyFont="1" applyFill="1" applyBorder="1" applyAlignment="1">
      <alignment horizontal="center"/>
    </xf>
    <xf numFmtId="0" fontId="1" fillId="0" borderId="65" xfId="0" applyFont="1" applyBorder="1" applyAlignment="1"/>
    <xf numFmtId="14" fontId="1" fillId="0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168" fontId="15" fillId="0" borderId="4" xfId="0" applyNumberFormat="1" applyFont="1" applyFill="1" applyBorder="1" applyAlignment="1">
      <alignment horizontal="center" vertical="center"/>
    </xf>
    <xf numFmtId="164" fontId="1" fillId="0" borderId="4" xfId="6" applyFont="1" applyFill="1" applyBorder="1"/>
    <xf numFmtId="164" fontId="1" fillId="0" borderId="4" xfId="0" applyNumberFormat="1" applyFont="1" applyFill="1" applyBorder="1"/>
    <xf numFmtId="164" fontId="4" fillId="0" borderId="53" xfId="6" applyFont="1" applyBorder="1" applyAlignment="1">
      <alignment horizontal="center"/>
    </xf>
    <xf numFmtId="0" fontId="27" fillId="0" borderId="5" xfId="15" applyFont="1" applyFill="1" applyBorder="1" applyAlignment="1">
      <alignment vertical="center"/>
    </xf>
    <xf numFmtId="0" fontId="27" fillId="0" borderId="2" xfId="15" applyFont="1" applyFill="1" applyBorder="1" applyAlignment="1">
      <alignment vertical="center"/>
    </xf>
    <xf numFmtId="0" fontId="27" fillId="0" borderId="4" xfId="15" applyFont="1" applyFill="1" applyBorder="1" applyAlignment="1">
      <alignment vertical="center"/>
    </xf>
    <xf numFmtId="0" fontId="1" fillId="0" borderId="66" xfId="0" applyFont="1" applyFill="1" applyBorder="1" applyAlignment="1">
      <alignment horizontal="center" vertical="center" wrapText="1"/>
    </xf>
    <xf numFmtId="0" fontId="22" fillId="0" borderId="5" xfId="15" applyFont="1" applyFill="1" applyBorder="1" applyAlignment="1"/>
    <xf numFmtId="0" fontId="15" fillId="0" borderId="19" xfId="0" applyFont="1" applyBorder="1" applyAlignment="1">
      <alignment horizontal="left" vertical="center"/>
    </xf>
    <xf numFmtId="44" fontId="15" fillId="0" borderId="18" xfId="7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" fillId="0" borderId="1" xfId="0" applyFont="1" applyFill="1" applyBorder="1"/>
    <xf numFmtId="0" fontId="15" fillId="0" borderId="1" xfId="0" applyFont="1" applyBorder="1"/>
    <xf numFmtId="0" fontId="22" fillId="0" borderId="2" xfId="15" applyFont="1" applyFill="1" applyBorder="1" applyAlignment="1">
      <alignment horizontal="center"/>
    </xf>
    <xf numFmtId="164" fontId="1" fillId="0" borderId="1" xfId="6" applyFont="1" applyBorder="1" applyAlignment="1">
      <alignment vertical="center"/>
    </xf>
    <xf numFmtId="164" fontId="1" fillId="0" borderId="18" xfId="6" applyFont="1" applyBorder="1" applyAlignment="1">
      <alignment vertical="center"/>
    </xf>
    <xf numFmtId="0" fontId="15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/>
    <xf numFmtId="0" fontId="15" fillId="0" borderId="5" xfId="0" applyFont="1" applyFill="1" applyBorder="1"/>
    <xf numFmtId="0" fontId="15" fillId="0" borderId="5" xfId="0" applyFont="1" applyBorder="1" applyAlignment="1">
      <alignment horizontal="left" vertical="center" wrapText="1"/>
    </xf>
    <xf numFmtId="0" fontId="15" fillId="0" borderId="5" xfId="0" applyFont="1" applyBorder="1"/>
    <xf numFmtId="164" fontId="1" fillId="0" borderId="5" xfId="6" applyFont="1" applyBorder="1" applyAlignment="1">
      <alignment vertical="center"/>
    </xf>
    <xf numFmtId="168" fontId="22" fillId="0" borderId="2" xfId="15" applyNumberFormat="1" applyFont="1" applyFill="1" applyBorder="1" applyAlignment="1">
      <alignment horizontal="center"/>
    </xf>
    <xf numFmtId="14" fontId="22" fillId="0" borderId="4" xfId="15" applyNumberFormat="1" applyFont="1" applyFill="1" applyBorder="1" applyAlignment="1">
      <alignment horizontal="center" vertical="center"/>
    </xf>
    <xf numFmtId="14" fontId="22" fillId="0" borderId="1" xfId="15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  <xf numFmtId="14" fontId="22" fillId="0" borderId="3" xfId="15" applyNumberFormat="1" applyFont="1" applyFill="1" applyBorder="1" applyAlignment="1">
      <alignment horizontal="center" vertical="center"/>
    </xf>
    <xf numFmtId="164" fontId="15" fillId="0" borderId="3" xfId="6" applyFont="1" applyBorder="1" applyAlignment="1"/>
    <xf numFmtId="14" fontId="1" fillId="0" borderId="1" xfId="0" applyNumberFormat="1" applyFont="1" applyFill="1" applyBorder="1" applyAlignment="1">
      <alignment horizontal="left"/>
    </xf>
    <xf numFmtId="14" fontId="1" fillId="0" borderId="2" xfId="0" applyNumberFormat="1" applyFont="1" applyFill="1" applyBorder="1" applyAlignment="1"/>
    <xf numFmtId="0" fontId="1" fillId="0" borderId="41" xfId="0" applyFont="1" applyFill="1" applyBorder="1" applyAlignment="1">
      <alignment horizontal="left" wrapText="1"/>
    </xf>
    <xf numFmtId="14" fontId="1" fillId="0" borderId="3" xfId="0" applyNumberFormat="1" applyFont="1" applyFill="1" applyBorder="1" applyAlignment="1"/>
    <xf numFmtId="0" fontId="1" fillId="0" borderId="3" xfId="0" applyFont="1" applyBorder="1" applyAlignment="1"/>
    <xf numFmtId="49" fontId="1" fillId="0" borderId="9" xfId="0" applyNumberFormat="1" applyFont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165" fontId="1" fillId="0" borderId="0" xfId="1" applyFont="1" applyFill="1"/>
    <xf numFmtId="0" fontId="1" fillId="0" borderId="0" xfId="0" applyFont="1" applyAlignment="1">
      <alignment horizontal="center"/>
    </xf>
    <xf numFmtId="0" fontId="28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44" fontId="15" fillId="0" borderId="5" xfId="6" applyNumberFormat="1" applyFont="1" applyFill="1" applyBorder="1" applyAlignment="1">
      <alignment horizontal="center" vertical="center"/>
    </xf>
    <xf numFmtId="164" fontId="1" fillId="0" borderId="5" xfId="6" applyFont="1" applyBorder="1"/>
    <xf numFmtId="164" fontId="1" fillId="0" borderId="5" xfId="6" applyFont="1" applyFill="1" applyBorder="1"/>
    <xf numFmtId="44" fontId="15" fillId="0" borderId="5" xfId="6" applyNumberFormat="1" applyFont="1" applyBorder="1" applyAlignment="1">
      <alignment horizontal="center" vertical="center"/>
    </xf>
    <xf numFmtId="164" fontId="1" fillId="0" borderId="5" xfId="0" applyNumberFormat="1" applyFont="1" applyFill="1" applyBorder="1"/>
    <xf numFmtId="4" fontId="1" fillId="0" borderId="5" xfId="0" applyNumberFormat="1" applyFont="1" applyBorder="1"/>
    <xf numFmtId="0" fontId="1" fillId="0" borderId="5" xfId="0" applyFont="1" applyBorder="1"/>
    <xf numFmtId="49" fontId="1" fillId="0" borderId="5" xfId="0" applyNumberFormat="1" applyFont="1" applyBorder="1"/>
    <xf numFmtId="0" fontId="0" fillId="0" borderId="25" xfId="0" applyBorder="1"/>
    <xf numFmtId="0" fontId="0" fillId="0" borderId="16" xfId="0" applyBorder="1"/>
    <xf numFmtId="49" fontId="1" fillId="0" borderId="5" xfId="0" applyNumberFormat="1" applyFont="1" applyFill="1" applyBorder="1" applyAlignment="1">
      <alignment horizontal="center"/>
    </xf>
    <xf numFmtId="164" fontId="13" fillId="0" borderId="5" xfId="0" applyNumberFormat="1" applyFont="1" applyFill="1" applyBorder="1"/>
    <xf numFmtId="164" fontId="15" fillId="0" borderId="5" xfId="0" applyNumberFormat="1" applyFont="1" applyFill="1" applyBorder="1" applyAlignment="1">
      <alignment horizontal="left"/>
    </xf>
    <xf numFmtId="0" fontId="0" fillId="0" borderId="0" xfId="0" applyFill="1"/>
    <xf numFmtId="0" fontId="1" fillId="0" borderId="14" xfId="0" applyFont="1" applyFill="1" applyBorder="1" applyAlignment="1">
      <alignment horizontal="left"/>
    </xf>
    <xf numFmtId="49" fontId="22" fillId="0" borderId="2" xfId="15" applyNumberFormat="1" applyFill="1" applyBorder="1" applyAlignment="1">
      <alignment vertical="center"/>
    </xf>
    <xf numFmtId="0" fontId="4" fillId="6" borderId="18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9" fontId="4" fillId="6" borderId="1" xfId="0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/>
    <xf numFmtId="0" fontId="8" fillId="6" borderId="21" xfId="0" applyFont="1" applyFill="1" applyBorder="1" applyAlignment="1"/>
    <xf numFmtId="0" fontId="4" fillId="6" borderId="17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/>
    </xf>
    <xf numFmtId="0" fontId="17" fillId="2" borderId="45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/>
    </xf>
    <xf numFmtId="0" fontId="4" fillId="6" borderId="40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9" fontId="4" fillId="6" borderId="40" xfId="0" applyNumberFormat="1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4" fillId="6" borderId="44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6" borderId="57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54" xfId="0" applyFont="1" applyFill="1" applyBorder="1" applyAlignment="1">
      <alignment horizontal="center" vertical="center" wrapText="1"/>
    </xf>
    <xf numFmtId="0" fontId="4" fillId="6" borderId="55" xfId="0" applyFont="1" applyFill="1" applyBorder="1" applyAlignment="1">
      <alignment horizontal="center" vertical="center" wrapText="1"/>
    </xf>
    <xf numFmtId="0" fontId="7" fillId="6" borderId="57" xfId="0" applyFont="1" applyFill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56" xfId="0" applyFont="1" applyFill="1" applyBorder="1" applyAlignment="1">
      <alignment horizontal="center" vertical="center" wrapText="1"/>
    </xf>
    <xf numFmtId="0" fontId="4" fillId="6" borderId="59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horizontal="right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69" xfId="0" applyFont="1" applyFill="1" applyBorder="1" applyAlignment="1">
      <alignment horizontal="center" vertical="center" wrapText="1"/>
    </xf>
    <xf numFmtId="0" fontId="4" fillId="6" borderId="71" xfId="0" applyFont="1" applyFill="1" applyBorder="1" applyAlignment="1">
      <alignment horizontal="center" vertical="center" wrapText="1"/>
    </xf>
    <xf numFmtId="0" fontId="4" fillId="6" borderId="70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4" fillId="2" borderId="27" xfId="0" applyFont="1" applyFill="1" applyBorder="1" applyAlignment="1">
      <alignment horizontal="right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right" vertical="center" wrapText="1"/>
    </xf>
    <xf numFmtId="0" fontId="4" fillId="6" borderId="49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left"/>
    </xf>
    <xf numFmtId="0" fontId="4" fillId="6" borderId="28" xfId="0" applyFont="1" applyFill="1" applyBorder="1" applyAlignment="1">
      <alignment horizontal="center" vertical="center" wrapText="1"/>
    </xf>
    <xf numFmtId="0" fontId="7" fillId="6" borderId="41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left" vertical="center" wrapText="1"/>
    </xf>
    <xf numFmtId="0" fontId="4" fillId="6" borderId="42" xfId="0" applyFont="1" applyFill="1" applyBorder="1" applyAlignment="1">
      <alignment horizontal="left" vertical="center" wrapText="1"/>
    </xf>
    <xf numFmtId="0" fontId="4" fillId="6" borderId="68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right" vertical="center" wrapText="1"/>
    </xf>
    <xf numFmtId="0" fontId="20" fillId="2" borderId="29" xfId="0" applyFont="1" applyFill="1" applyBorder="1" applyAlignment="1">
      <alignment horizontal="right" vertical="center" wrapText="1"/>
    </xf>
    <xf numFmtId="0" fontId="4" fillId="6" borderId="52" xfId="0" applyFont="1" applyFill="1" applyBorder="1" applyAlignment="1">
      <alignment horizontal="center" vertical="center"/>
    </xf>
    <xf numFmtId="0" fontId="4" fillId="6" borderId="53" xfId="0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 wrapText="1"/>
    </xf>
    <xf numFmtId="0" fontId="17" fillId="6" borderId="11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49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20" xfId="0" applyFont="1" applyFill="1" applyBorder="1" applyAlignment="1">
      <alignment horizontal="right" vertical="center" wrapText="1"/>
    </xf>
    <xf numFmtId="0" fontId="8" fillId="6" borderId="19" xfId="0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</cellXfs>
  <cellStyles count="16">
    <cellStyle name="Hipervínculo" xfId="15" builtinId="8"/>
    <cellStyle name="Millares" xfId="1" builtinId="3"/>
    <cellStyle name="Millares 2" xfId="2" xr:uid="{00000000-0005-0000-0000-000002000000}"/>
    <cellStyle name="Millares 2 2" xfId="3" xr:uid="{00000000-0005-0000-0000-000003000000}"/>
    <cellStyle name="Millares 3" xfId="4" xr:uid="{00000000-0005-0000-0000-000004000000}"/>
    <cellStyle name="Millares 3 2" xfId="5" xr:uid="{00000000-0005-0000-0000-000005000000}"/>
    <cellStyle name="Moneda" xfId="6" builtinId="4"/>
    <cellStyle name="Moneda 2" xfId="7" xr:uid="{00000000-0005-0000-0000-000007000000}"/>
    <cellStyle name="Moneda 2 2" xfId="8" xr:uid="{00000000-0005-0000-0000-000008000000}"/>
    <cellStyle name="Moneda 3" xfId="9" xr:uid="{00000000-0005-0000-0000-000009000000}"/>
    <cellStyle name="Normal" xfId="0" builtinId="0"/>
    <cellStyle name="Normal 2" xfId="10" xr:uid="{00000000-0005-0000-0000-00000B000000}"/>
    <cellStyle name="Normal 2 2" xfId="11" xr:uid="{00000000-0005-0000-0000-00000C000000}"/>
    <cellStyle name="Normal 2 3" xfId="14" xr:uid="{00000000-0005-0000-0000-00000D000000}"/>
    <cellStyle name="Normal 3" xfId="12" xr:uid="{00000000-0005-0000-0000-00000E000000}"/>
    <cellStyle name="Normal 3 2" xfId="13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SCHURUMUCO\Desktop\PLANTILLA%20DE%20PERSONAL%202025\NOMINA%20DE%20SUBSIDIOS%20Y%20APOY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10">
          <cell r="P210"/>
          <cell r="Q210"/>
        </row>
        <row r="211">
          <cell r="P211"/>
          <cell r="Q211"/>
        </row>
        <row r="212">
          <cell r="P212"/>
          <cell r="Q212"/>
        </row>
        <row r="213">
          <cell r="P213"/>
          <cell r="Q213"/>
        </row>
        <row r="214">
          <cell r="P214"/>
          <cell r="Q214"/>
        </row>
        <row r="215">
          <cell r="P215"/>
          <cell r="Q215"/>
        </row>
        <row r="216">
          <cell r="P216"/>
          <cell r="Q216"/>
        </row>
        <row r="217">
          <cell r="P217"/>
          <cell r="Q217"/>
        </row>
        <row r="218">
          <cell r="P218"/>
          <cell r="Q218"/>
        </row>
        <row r="219">
          <cell r="P219"/>
          <cell r="Q219"/>
        </row>
        <row r="220">
          <cell r="P220"/>
          <cell r="Q220"/>
        </row>
        <row r="221">
          <cell r="P221"/>
          <cell r="Q221"/>
        </row>
        <row r="222">
          <cell r="P222"/>
          <cell r="Q222"/>
        </row>
        <row r="223">
          <cell r="P223"/>
          <cell r="Q223"/>
        </row>
        <row r="224">
          <cell r="P224"/>
          <cell r="Q224"/>
        </row>
        <row r="225">
          <cell r="P225"/>
          <cell r="Q225"/>
        </row>
        <row r="226">
          <cell r="P226"/>
          <cell r="Q226"/>
        </row>
        <row r="227">
          <cell r="P227"/>
          <cell r="Q227"/>
        </row>
        <row r="228">
          <cell r="P228"/>
          <cell r="Q228"/>
        </row>
        <row r="230">
          <cell r="P230"/>
          <cell r="Q230"/>
        </row>
        <row r="231">
          <cell r="P231"/>
          <cell r="Q231"/>
        </row>
        <row r="232">
          <cell r="P232"/>
          <cell r="Q232"/>
        </row>
        <row r="233">
          <cell r="P233"/>
          <cell r="Q233"/>
        </row>
        <row r="234">
          <cell r="P234"/>
          <cell r="Q234"/>
        </row>
        <row r="235">
          <cell r="P235"/>
          <cell r="Q235"/>
        </row>
        <row r="236">
          <cell r="P236"/>
          <cell r="Q236"/>
        </row>
        <row r="237">
          <cell r="P237"/>
          <cell r="Q237"/>
        </row>
        <row r="238">
          <cell r="P238"/>
          <cell r="Q238"/>
        </row>
        <row r="239">
          <cell r="P239"/>
          <cell r="Q239"/>
        </row>
        <row r="240">
          <cell r="P240"/>
          <cell r="Q240"/>
        </row>
        <row r="241">
          <cell r="P241"/>
          <cell r="Q241"/>
        </row>
        <row r="242">
          <cell r="P242"/>
          <cell r="Q242"/>
        </row>
        <row r="243">
          <cell r="P243"/>
          <cell r="Q243"/>
        </row>
        <row r="244">
          <cell r="P244"/>
          <cell r="Q244"/>
        </row>
        <row r="245">
          <cell r="P245"/>
          <cell r="Q245"/>
        </row>
        <row r="246">
          <cell r="P246"/>
          <cell r="Q246"/>
        </row>
        <row r="247">
          <cell r="P247"/>
          <cell r="Q247"/>
        </row>
        <row r="248">
          <cell r="P248"/>
          <cell r="Q248"/>
        </row>
        <row r="249">
          <cell r="P249"/>
          <cell r="Q249"/>
        </row>
        <row r="250">
          <cell r="P250"/>
          <cell r="Q250"/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cturaschurumuco@gmail.com" TargetMode="External"/><Relationship Id="rId13" Type="http://schemas.openxmlformats.org/officeDocument/2006/relationships/hyperlink" Target="mailto:facturaschurumuco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facturaschurumuco@gmail.com" TargetMode="External"/><Relationship Id="rId7" Type="http://schemas.openxmlformats.org/officeDocument/2006/relationships/hyperlink" Target="mailto:facturaschurumuco@gmail.com" TargetMode="External"/><Relationship Id="rId12" Type="http://schemas.openxmlformats.org/officeDocument/2006/relationships/hyperlink" Target="mailto:facturaschurumuco@gmail.com" TargetMode="External"/><Relationship Id="rId17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6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Relationship Id="rId6" Type="http://schemas.openxmlformats.org/officeDocument/2006/relationships/hyperlink" Target="mailto:facturaschurumuco@gmail.com" TargetMode="External"/><Relationship Id="rId11" Type="http://schemas.openxmlformats.org/officeDocument/2006/relationships/hyperlink" Target="mailto:facturaschurumuco@gmail.com" TargetMode="External"/><Relationship Id="rId5" Type="http://schemas.openxmlformats.org/officeDocument/2006/relationships/hyperlink" Target="mailto:facturaschurumuco@gmail.com" TargetMode="External"/><Relationship Id="rId15" Type="http://schemas.openxmlformats.org/officeDocument/2006/relationships/hyperlink" Target="mailto:facturaschurumuco@gmail.com" TargetMode="External"/><Relationship Id="rId10" Type="http://schemas.openxmlformats.org/officeDocument/2006/relationships/hyperlink" Target="mailto:facturaschurumuco@gmail.com" TargetMode="External"/><Relationship Id="rId4" Type="http://schemas.openxmlformats.org/officeDocument/2006/relationships/hyperlink" Target="mailto:facturaschurumuco@gmail.com" TargetMode="External"/><Relationship Id="rId9" Type="http://schemas.openxmlformats.org/officeDocument/2006/relationships/hyperlink" Target="mailto:facturaschurumuco@gmail.com" TargetMode="External"/><Relationship Id="rId14" Type="http://schemas.openxmlformats.org/officeDocument/2006/relationships/hyperlink" Target="mailto:facturaschurumuco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seg.pub.churumuco@gmail.com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facturaschurumuco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facturaschurumuco@gmail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facturaschurumuco@gmail.com" TargetMode="External"/><Relationship Id="rId13" Type="http://schemas.openxmlformats.org/officeDocument/2006/relationships/hyperlink" Target="mailto:facturaschurumuco@gmail.com" TargetMode="External"/><Relationship Id="rId18" Type="http://schemas.openxmlformats.org/officeDocument/2006/relationships/hyperlink" Target="mailto:facturaschurumuco@gmail.com" TargetMode="External"/><Relationship Id="rId3" Type="http://schemas.openxmlformats.org/officeDocument/2006/relationships/hyperlink" Target="mailto:facturaschurumuco@gmail.com" TargetMode="External"/><Relationship Id="rId7" Type="http://schemas.openxmlformats.org/officeDocument/2006/relationships/hyperlink" Target="mailto:facturaschurumuco@gmail.com" TargetMode="External"/><Relationship Id="rId12" Type="http://schemas.openxmlformats.org/officeDocument/2006/relationships/hyperlink" Target="mailto:facturaschurumuco@gmail.com" TargetMode="External"/><Relationship Id="rId17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6" Type="http://schemas.openxmlformats.org/officeDocument/2006/relationships/hyperlink" Target="mailto:facturaschurumuco@gmail.com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facturaschurumuco@gmail.com" TargetMode="External"/><Relationship Id="rId6" Type="http://schemas.openxmlformats.org/officeDocument/2006/relationships/hyperlink" Target="mailto:facturaschurumuco@gmail.com" TargetMode="External"/><Relationship Id="rId11" Type="http://schemas.openxmlformats.org/officeDocument/2006/relationships/hyperlink" Target="mailto:facturaschurumuco@gmail.com" TargetMode="External"/><Relationship Id="rId5" Type="http://schemas.openxmlformats.org/officeDocument/2006/relationships/hyperlink" Target="mailto:facturaschurumuco@gmail.com" TargetMode="External"/><Relationship Id="rId15" Type="http://schemas.openxmlformats.org/officeDocument/2006/relationships/hyperlink" Target="mailto:facturaschurumuco@gmail.com" TargetMode="External"/><Relationship Id="rId10" Type="http://schemas.openxmlformats.org/officeDocument/2006/relationships/hyperlink" Target="mailto:facturaschurumuco@gmail.com" TargetMode="External"/><Relationship Id="rId19" Type="http://schemas.openxmlformats.org/officeDocument/2006/relationships/hyperlink" Target="mailto:facturaschurumuco@gmail.com" TargetMode="External"/><Relationship Id="rId4" Type="http://schemas.openxmlformats.org/officeDocument/2006/relationships/hyperlink" Target="mailto:facturaschurumuco@gmail.com" TargetMode="External"/><Relationship Id="rId9" Type="http://schemas.openxmlformats.org/officeDocument/2006/relationships/hyperlink" Target="mailto:facturaschurumuco@gmail.com" TargetMode="External"/><Relationship Id="rId14" Type="http://schemas.openxmlformats.org/officeDocument/2006/relationships/hyperlink" Target="mailto:facturaschurumuco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facturaschurumuco@gmail.com" TargetMode="External"/><Relationship Id="rId3" Type="http://schemas.openxmlformats.org/officeDocument/2006/relationships/hyperlink" Target="mailto:facturaschurumuco@gmail.com" TargetMode="External"/><Relationship Id="rId7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Relationship Id="rId6" Type="http://schemas.openxmlformats.org/officeDocument/2006/relationships/hyperlink" Target="mailto:facturaschurumuco@gmail.com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mailto:facturaschurumuco@gmail.com" TargetMode="External"/><Relationship Id="rId10" Type="http://schemas.openxmlformats.org/officeDocument/2006/relationships/hyperlink" Target="mailto:facturaschurumuco@gmail.com" TargetMode="External"/><Relationship Id="rId4" Type="http://schemas.openxmlformats.org/officeDocument/2006/relationships/hyperlink" Target="mailto:facturaschurumuco@gmail.com" TargetMode="External"/><Relationship Id="rId9" Type="http://schemas.openxmlformats.org/officeDocument/2006/relationships/hyperlink" Target="mailto:facturaschurumuco@gmail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mailto:facturaschurumuco@gmail.com" TargetMode="External"/><Relationship Id="rId4" Type="http://schemas.openxmlformats.org/officeDocument/2006/relationships/hyperlink" Target="mailto:facturaschurumuco@gmail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facturaschurumuco@gmail.com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facturaschurumuco@gmail.com" TargetMode="External"/><Relationship Id="rId3" Type="http://schemas.openxmlformats.org/officeDocument/2006/relationships/hyperlink" Target="mailto:facturaschurumuco@gmail.com" TargetMode="External"/><Relationship Id="rId7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Relationship Id="rId6" Type="http://schemas.openxmlformats.org/officeDocument/2006/relationships/hyperlink" Target="mailto:facturaschurumuco@gmail.com" TargetMode="External"/><Relationship Id="rId5" Type="http://schemas.openxmlformats.org/officeDocument/2006/relationships/hyperlink" Target="mailto:facturaschurumuco@gmail.com" TargetMode="External"/><Relationship Id="rId4" Type="http://schemas.openxmlformats.org/officeDocument/2006/relationships/hyperlink" Target="mailto:facturaschurumuco@gmail.com" TargetMode="External"/><Relationship Id="rId9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facturaschurumuco@gmail.com" TargetMode="External"/><Relationship Id="rId3" Type="http://schemas.openxmlformats.org/officeDocument/2006/relationships/hyperlink" Target="mailto:facturaschurumuco@gmail.com" TargetMode="External"/><Relationship Id="rId7" Type="http://schemas.openxmlformats.org/officeDocument/2006/relationships/hyperlink" Target="mailto:facturaschurumuco@gmail.com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Relationship Id="rId6" Type="http://schemas.openxmlformats.org/officeDocument/2006/relationships/hyperlink" Target="mailto:facturaschurumuco@gmail.com" TargetMode="External"/><Relationship Id="rId11" Type="http://schemas.openxmlformats.org/officeDocument/2006/relationships/hyperlink" Target="mailto:facturaschurumuco@gmail.com" TargetMode="External"/><Relationship Id="rId5" Type="http://schemas.openxmlformats.org/officeDocument/2006/relationships/hyperlink" Target="mailto:facturaschurumuco@gmail.com" TargetMode="External"/><Relationship Id="rId10" Type="http://schemas.openxmlformats.org/officeDocument/2006/relationships/hyperlink" Target="mailto:facturaschurumuco@gmail.com" TargetMode="External"/><Relationship Id="rId4" Type="http://schemas.openxmlformats.org/officeDocument/2006/relationships/hyperlink" Target="mailto:facturaschurumuco@gmail.com" TargetMode="External"/><Relationship Id="rId9" Type="http://schemas.openxmlformats.org/officeDocument/2006/relationships/hyperlink" Target="mailto:facturaschurumuco@gmail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facturaschurumuco@gmail.com" TargetMode="External"/><Relationship Id="rId2" Type="http://schemas.openxmlformats.org/officeDocument/2006/relationships/hyperlink" Target="mailto:facturaschurumuco@gmail.com" TargetMode="External"/><Relationship Id="rId1" Type="http://schemas.openxmlformats.org/officeDocument/2006/relationships/hyperlink" Target="mailto:facturaschurumuco@gmail.com" TargetMode="External"/><Relationship Id="rId5" Type="http://schemas.openxmlformats.org/officeDocument/2006/relationships/printerSettings" Target="../printerSettings/printerSettings11.bin"/><Relationship Id="rId4" Type="http://schemas.openxmlformats.org/officeDocument/2006/relationships/hyperlink" Target="mailto:facturaschurumuco@gmail.com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S127"/>
  <sheetViews>
    <sheetView view="pageBreakPreview" topLeftCell="A72" zoomScale="80" zoomScaleSheetLayoutView="80" workbookViewId="0">
      <selection activeCell="F91" sqref="F91"/>
    </sheetView>
  </sheetViews>
  <sheetFormatPr baseColWidth="10" defaultColWidth="11.42578125" defaultRowHeight="12.75" x14ac:dyDescent="0.2"/>
  <cols>
    <col min="1" max="1" width="40.7109375" style="1" customWidth="1"/>
    <col min="2" max="2" width="27.42578125" style="1" customWidth="1"/>
    <col min="3" max="3" width="11.28515625" style="107" hidden="1" customWidth="1"/>
    <col min="4" max="4" width="14.140625" style="73" hidden="1" customWidth="1"/>
    <col min="5" max="5" width="9.28515625" style="1" customWidth="1"/>
    <col min="6" max="6" width="18" style="1" customWidth="1"/>
    <col min="7" max="7" width="32.42578125" style="147" customWidth="1"/>
    <col min="8" max="8" width="19" style="147" customWidth="1"/>
    <col min="9" max="9" width="31.28515625" style="250" customWidth="1"/>
    <col min="10" max="10" width="18.140625" style="2" customWidth="1"/>
    <col min="11" max="11" width="15.42578125" style="2" bestFit="1" customWidth="1"/>
    <col min="12" max="12" width="15" style="2" customWidth="1"/>
    <col min="13" max="13" width="17.85546875" style="1" customWidth="1"/>
    <col min="14" max="14" width="16.85546875" style="1" customWidth="1"/>
    <col min="15" max="15" width="17.28515625" style="2" customWidth="1"/>
    <col min="16" max="16" width="9.140625" style="1" hidden="1" customWidth="1"/>
    <col min="17" max="17" width="10.42578125" style="1" customWidth="1"/>
    <col min="18" max="18" width="23.5703125" style="1" customWidth="1"/>
    <col min="19" max="16384" width="11.42578125" style="1"/>
  </cols>
  <sheetData>
    <row r="2" spans="1:19" s="200" customFormat="1" x14ac:dyDescent="0.2">
      <c r="I2" s="250"/>
      <c r="J2" s="2"/>
      <c r="K2" s="2"/>
      <c r="L2" s="2"/>
      <c r="O2" s="2"/>
    </row>
    <row r="3" spans="1:19" s="200" customFormat="1" x14ac:dyDescent="0.2">
      <c r="I3" s="250"/>
      <c r="J3" s="2"/>
      <c r="K3" s="2"/>
      <c r="L3" s="2"/>
      <c r="O3" s="2"/>
    </row>
    <row r="4" spans="1:19" s="200" customFormat="1" x14ac:dyDescent="0.2">
      <c r="I4" s="250"/>
      <c r="J4" s="2"/>
      <c r="K4" s="2"/>
      <c r="L4" s="2"/>
      <c r="O4" s="2"/>
    </row>
    <row r="5" spans="1:19" ht="18" x14ac:dyDescent="0.25">
      <c r="A5" s="652" t="s">
        <v>0</v>
      </c>
      <c r="B5" s="652"/>
      <c r="C5" s="652"/>
      <c r="D5" s="652"/>
      <c r="E5" s="652"/>
      <c r="F5" s="652"/>
      <c r="G5" s="652"/>
      <c r="H5" s="652"/>
      <c r="I5" s="652"/>
      <c r="J5" s="652"/>
      <c r="K5" s="652"/>
      <c r="L5" s="652"/>
      <c r="M5" s="652"/>
      <c r="N5" s="652"/>
      <c r="O5" s="652"/>
      <c r="P5" s="652"/>
      <c r="Q5" s="652"/>
    </row>
    <row r="6" spans="1:19" ht="15.75" x14ac:dyDescent="0.25">
      <c r="A6" s="645" t="s">
        <v>57</v>
      </c>
      <c r="B6" s="645"/>
      <c r="C6" s="645"/>
      <c r="D6" s="645"/>
      <c r="E6" s="645"/>
      <c r="F6" s="645"/>
      <c r="G6" s="645"/>
      <c r="H6" s="645"/>
      <c r="I6" s="645"/>
      <c r="J6" s="645"/>
      <c r="K6" s="645"/>
      <c r="L6" s="645"/>
      <c r="M6" s="645"/>
      <c r="N6" s="645"/>
      <c r="O6" s="645"/>
      <c r="P6" s="645"/>
      <c r="Q6" s="645"/>
    </row>
    <row r="7" spans="1:19" ht="13.5" thickBot="1" x14ac:dyDescent="0.25">
      <c r="A7" s="4"/>
      <c r="B7" s="4"/>
      <c r="C7" s="4"/>
      <c r="D7" s="4"/>
      <c r="E7" s="4"/>
      <c r="F7" s="4"/>
      <c r="G7" s="4"/>
      <c r="H7" s="4"/>
      <c r="I7" s="251"/>
      <c r="J7" s="5"/>
      <c r="K7" s="5"/>
      <c r="L7" s="5"/>
      <c r="M7" s="4"/>
      <c r="N7" s="4"/>
      <c r="O7" s="5"/>
      <c r="P7" s="4"/>
      <c r="Q7" s="4"/>
    </row>
    <row r="8" spans="1:19" ht="15" x14ac:dyDescent="0.25">
      <c r="A8" s="55" t="s">
        <v>22</v>
      </c>
      <c r="B8" s="56"/>
      <c r="C8" s="104"/>
      <c r="D8" s="71"/>
      <c r="E8" s="57"/>
      <c r="F8" s="56"/>
      <c r="G8" s="145"/>
      <c r="H8" s="145"/>
      <c r="I8" s="252"/>
      <c r="J8" s="56"/>
      <c r="K8" s="56"/>
      <c r="L8" s="655" t="s">
        <v>213</v>
      </c>
      <c r="M8" s="655"/>
      <c r="N8" s="655"/>
      <c r="O8" s="655"/>
      <c r="P8" s="655"/>
      <c r="Q8" s="656"/>
    </row>
    <row r="9" spans="1:19" ht="15.75" thickBot="1" x14ac:dyDescent="0.3">
      <c r="A9" s="641" t="s">
        <v>42</v>
      </c>
      <c r="B9" s="642"/>
      <c r="C9" s="642"/>
      <c r="D9" s="642"/>
      <c r="E9" s="642"/>
      <c r="F9" s="642"/>
      <c r="G9" s="144"/>
      <c r="H9" s="144"/>
      <c r="I9" s="253"/>
      <c r="J9" s="58"/>
      <c r="K9" s="58"/>
      <c r="L9" s="58"/>
      <c r="M9" s="58"/>
      <c r="N9" s="58"/>
      <c r="O9" s="58"/>
      <c r="P9" s="58"/>
      <c r="Q9" s="59"/>
    </row>
    <row r="10" spans="1:19" ht="14.25" thickBot="1" x14ac:dyDescent="0.25">
      <c r="A10" s="10"/>
      <c r="B10" s="10"/>
      <c r="C10" s="10"/>
      <c r="D10" s="10"/>
      <c r="E10" s="10"/>
      <c r="F10" s="10"/>
      <c r="G10" s="10"/>
      <c r="H10" s="10"/>
      <c r="I10" s="254"/>
      <c r="J10" s="10"/>
      <c r="K10" s="10"/>
      <c r="L10" s="10"/>
      <c r="M10" s="10"/>
      <c r="N10" s="10"/>
      <c r="O10" s="10"/>
      <c r="P10" s="10"/>
      <c r="Q10" s="10"/>
    </row>
    <row r="11" spans="1:19" ht="12.75" customHeight="1" x14ac:dyDescent="0.2">
      <c r="A11" s="653" t="s">
        <v>41</v>
      </c>
      <c r="B11" s="643" t="s">
        <v>12</v>
      </c>
      <c r="C11" s="102"/>
      <c r="D11" s="69"/>
      <c r="E11" s="643" t="s">
        <v>1</v>
      </c>
      <c r="F11" s="643" t="s">
        <v>13</v>
      </c>
      <c r="G11" s="639" t="s">
        <v>104</v>
      </c>
      <c r="H11" s="639" t="s">
        <v>102</v>
      </c>
      <c r="I11" s="639" t="s">
        <v>95</v>
      </c>
      <c r="J11" s="643" t="s">
        <v>14</v>
      </c>
      <c r="K11" s="643" t="s">
        <v>2</v>
      </c>
      <c r="L11" s="643" t="s">
        <v>15</v>
      </c>
      <c r="M11" s="643" t="s">
        <v>16</v>
      </c>
      <c r="N11" s="647" t="s">
        <v>103</v>
      </c>
      <c r="O11" s="643" t="s">
        <v>17</v>
      </c>
      <c r="P11" s="60"/>
      <c r="Q11" s="657" t="s">
        <v>18</v>
      </c>
    </row>
    <row r="12" spans="1:19" ht="23.25" customHeight="1" thickBot="1" x14ac:dyDescent="0.25">
      <c r="A12" s="654"/>
      <c r="B12" s="644"/>
      <c r="C12" s="103"/>
      <c r="D12" s="70"/>
      <c r="E12" s="644"/>
      <c r="F12" s="644"/>
      <c r="G12" s="640"/>
      <c r="H12" s="640"/>
      <c r="I12" s="640"/>
      <c r="J12" s="644"/>
      <c r="K12" s="644"/>
      <c r="L12" s="644"/>
      <c r="M12" s="644"/>
      <c r="N12" s="648"/>
      <c r="O12" s="648"/>
      <c r="P12" s="61"/>
      <c r="Q12" s="650"/>
    </row>
    <row r="13" spans="1:19" ht="13.5" customHeight="1" thickBot="1" x14ac:dyDescent="0.25">
      <c r="A13"/>
      <c r="B13"/>
      <c r="C13"/>
      <c r="D13"/>
      <c r="E13" s="11"/>
      <c r="F13"/>
      <c r="G13"/>
      <c r="H13"/>
      <c r="I13" s="603"/>
      <c r="J13"/>
      <c r="K13"/>
      <c r="L13"/>
      <c r="M13"/>
      <c r="N13"/>
      <c r="O13"/>
      <c r="P13"/>
      <c r="Q13"/>
    </row>
    <row r="14" spans="1:19" s="219" customFormat="1" x14ac:dyDescent="0.2">
      <c r="A14" s="455" t="s">
        <v>216</v>
      </c>
      <c r="B14" s="232" t="s">
        <v>215</v>
      </c>
      <c r="C14" s="232">
        <v>23124.9</v>
      </c>
      <c r="D14" s="233"/>
      <c r="E14" s="341" t="s">
        <v>3</v>
      </c>
      <c r="F14" s="186">
        <v>45536</v>
      </c>
      <c r="G14" s="609" t="s">
        <v>455</v>
      </c>
      <c r="H14" s="609" t="s">
        <v>456</v>
      </c>
      <c r="I14" s="604" t="s">
        <v>143</v>
      </c>
      <c r="J14" s="234">
        <v>49238.55</v>
      </c>
      <c r="K14" s="235">
        <f t="shared" ref="K14:K21" si="0">J14/30*20</f>
        <v>32825.700000000004</v>
      </c>
      <c r="L14" s="235">
        <f t="shared" ref="L14:L21" si="1">J14/30*15*0.25</f>
        <v>6154.8187500000004</v>
      </c>
      <c r="M14" s="235"/>
      <c r="N14" s="235">
        <f t="shared" ref="N14:N21" si="2">J14*0.03</f>
        <v>1477.1565000000001</v>
      </c>
      <c r="O14" s="234">
        <v>9238.5499999999993</v>
      </c>
      <c r="P14" s="232"/>
      <c r="Q14" s="236"/>
    </row>
    <row r="15" spans="1:19" s="219" customFormat="1" x14ac:dyDescent="0.2">
      <c r="A15" s="457" t="s">
        <v>217</v>
      </c>
      <c r="B15" s="149" t="s">
        <v>29</v>
      </c>
      <c r="C15" s="221">
        <v>8842.5</v>
      </c>
      <c r="D15" s="237"/>
      <c r="E15" s="338" t="s">
        <v>3</v>
      </c>
      <c r="F15" s="148">
        <v>45536</v>
      </c>
      <c r="G15" s="610" t="s">
        <v>559</v>
      </c>
      <c r="H15" s="227" t="s">
        <v>560</v>
      </c>
      <c r="I15" s="213" t="s">
        <v>143</v>
      </c>
      <c r="J15" s="231">
        <v>20768.060000000001</v>
      </c>
      <c r="K15" s="224">
        <f t="shared" si="0"/>
        <v>13845.373333333335</v>
      </c>
      <c r="L15" s="224">
        <f t="shared" si="1"/>
        <v>2596.0075000000002</v>
      </c>
      <c r="M15" s="224"/>
      <c r="N15" s="224">
        <f t="shared" si="2"/>
        <v>623.04179999999997</v>
      </c>
      <c r="O15" s="231">
        <v>2768.06</v>
      </c>
      <c r="P15" s="221"/>
      <c r="Q15" s="238"/>
      <c r="S15" s="230"/>
    </row>
    <row r="16" spans="1:19" s="219" customFormat="1" x14ac:dyDescent="0.2">
      <c r="A16" s="457" t="s">
        <v>218</v>
      </c>
      <c r="B16" s="149" t="s">
        <v>228</v>
      </c>
      <c r="C16" s="221">
        <v>8842.5</v>
      </c>
      <c r="D16" s="237"/>
      <c r="E16" s="460" t="s">
        <v>3</v>
      </c>
      <c r="F16" s="148">
        <v>45536</v>
      </c>
      <c r="G16" s="610" t="s">
        <v>553</v>
      </c>
      <c r="H16" s="227" t="s">
        <v>554</v>
      </c>
      <c r="I16" s="213" t="s">
        <v>143</v>
      </c>
      <c r="J16" s="231">
        <v>20768.060000000001</v>
      </c>
      <c r="K16" s="224">
        <f t="shared" si="0"/>
        <v>13845.373333333335</v>
      </c>
      <c r="L16" s="224">
        <f t="shared" si="1"/>
        <v>2596.0075000000002</v>
      </c>
      <c r="M16" s="224"/>
      <c r="N16" s="224">
        <f t="shared" si="2"/>
        <v>623.04179999999997</v>
      </c>
      <c r="O16" s="231">
        <v>2768.06</v>
      </c>
      <c r="P16" s="221"/>
      <c r="Q16" s="239"/>
    </row>
    <row r="17" spans="1:17" s="219" customFormat="1" x14ac:dyDescent="0.2">
      <c r="A17" s="457" t="s">
        <v>219</v>
      </c>
      <c r="B17" s="149" t="s">
        <v>29</v>
      </c>
      <c r="C17" s="221">
        <v>8842.5</v>
      </c>
      <c r="D17" s="237"/>
      <c r="E17" s="460" t="s">
        <v>3</v>
      </c>
      <c r="F17" s="148">
        <v>45536</v>
      </c>
      <c r="G17" s="610" t="s">
        <v>555</v>
      </c>
      <c r="H17" s="227" t="s">
        <v>556</v>
      </c>
      <c r="I17" s="213" t="s">
        <v>143</v>
      </c>
      <c r="J17" s="231">
        <v>20768.060000000001</v>
      </c>
      <c r="K17" s="224">
        <f t="shared" si="0"/>
        <v>13845.373333333335</v>
      </c>
      <c r="L17" s="224">
        <f t="shared" si="1"/>
        <v>2596.0075000000002</v>
      </c>
      <c r="M17" s="224"/>
      <c r="N17" s="224">
        <f t="shared" si="2"/>
        <v>623.04179999999997</v>
      </c>
      <c r="O17" s="231">
        <v>2768.06</v>
      </c>
      <c r="P17" s="221"/>
      <c r="Q17" s="239"/>
    </row>
    <row r="18" spans="1:17" s="219" customFormat="1" x14ac:dyDescent="0.2">
      <c r="A18" s="457" t="s">
        <v>220</v>
      </c>
      <c r="B18" s="149" t="s">
        <v>228</v>
      </c>
      <c r="C18" s="221">
        <v>8842.5</v>
      </c>
      <c r="D18" s="237"/>
      <c r="E18" s="460" t="s">
        <v>3</v>
      </c>
      <c r="F18" s="148">
        <v>45536</v>
      </c>
      <c r="G18" s="227" t="s">
        <v>551</v>
      </c>
      <c r="H18" s="227" t="s">
        <v>552</v>
      </c>
      <c r="I18" s="213" t="s">
        <v>143</v>
      </c>
      <c r="J18" s="231">
        <v>20768.060000000001</v>
      </c>
      <c r="K18" s="224">
        <f t="shared" si="0"/>
        <v>13845.373333333335</v>
      </c>
      <c r="L18" s="224">
        <f t="shared" si="1"/>
        <v>2596.0075000000002</v>
      </c>
      <c r="M18" s="224"/>
      <c r="N18" s="224">
        <f t="shared" si="2"/>
        <v>623.04179999999997</v>
      </c>
      <c r="O18" s="231">
        <v>2768.06</v>
      </c>
      <c r="P18" s="221"/>
      <c r="Q18" s="239"/>
    </row>
    <row r="19" spans="1:17" s="219" customFormat="1" x14ac:dyDescent="0.2">
      <c r="A19" s="457" t="s">
        <v>221</v>
      </c>
      <c r="B19" s="149" t="s">
        <v>228</v>
      </c>
      <c r="C19" s="221">
        <v>8842.5</v>
      </c>
      <c r="D19" s="237"/>
      <c r="E19" s="460" t="s">
        <v>3</v>
      </c>
      <c r="F19" s="148">
        <v>45536</v>
      </c>
      <c r="G19" s="610" t="s">
        <v>549</v>
      </c>
      <c r="H19" s="227" t="s">
        <v>550</v>
      </c>
      <c r="I19" s="213" t="s">
        <v>143</v>
      </c>
      <c r="J19" s="231">
        <v>20768.060000000001</v>
      </c>
      <c r="K19" s="224">
        <f t="shared" si="0"/>
        <v>13845.373333333335</v>
      </c>
      <c r="L19" s="224">
        <f t="shared" si="1"/>
        <v>2596.0075000000002</v>
      </c>
      <c r="M19" s="224"/>
      <c r="N19" s="224">
        <f t="shared" si="2"/>
        <v>623.04179999999997</v>
      </c>
      <c r="O19" s="231">
        <v>2768.06</v>
      </c>
      <c r="P19" s="221"/>
      <c r="Q19" s="239"/>
    </row>
    <row r="20" spans="1:17" s="219" customFormat="1" x14ac:dyDescent="0.2">
      <c r="A20" s="457" t="s">
        <v>222</v>
      </c>
      <c r="B20" s="149" t="s">
        <v>228</v>
      </c>
      <c r="C20" s="221">
        <v>8842.5</v>
      </c>
      <c r="D20" s="237" t="s">
        <v>7</v>
      </c>
      <c r="E20" s="460" t="s">
        <v>3</v>
      </c>
      <c r="F20" s="148" t="s">
        <v>307</v>
      </c>
      <c r="G20" s="610" t="s">
        <v>298</v>
      </c>
      <c r="H20" s="221" t="s">
        <v>299</v>
      </c>
      <c r="I20" s="213" t="s">
        <v>143</v>
      </c>
      <c r="J20" s="231">
        <v>20768.060000000001</v>
      </c>
      <c r="K20" s="224">
        <f t="shared" si="0"/>
        <v>13845.373333333335</v>
      </c>
      <c r="L20" s="224">
        <f t="shared" si="1"/>
        <v>2596.0075000000002</v>
      </c>
      <c r="M20" s="224"/>
      <c r="N20" s="224">
        <f t="shared" si="2"/>
        <v>623.04179999999997</v>
      </c>
      <c r="O20" s="231">
        <v>2768.06</v>
      </c>
      <c r="P20" s="221"/>
      <c r="Q20" s="239"/>
    </row>
    <row r="21" spans="1:17" s="219" customFormat="1" ht="13.5" thickBot="1" x14ac:dyDescent="0.25">
      <c r="A21" s="565" t="s">
        <v>223</v>
      </c>
      <c r="B21" s="483" t="s">
        <v>29</v>
      </c>
      <c r="C21" s="241">
        <v>8842.5</v>
      </c>
      <c r="D21" s="611"/>
      <c r="E21" s="605" t="s">
        <v>3</v>
      </c>
      <c r="F21" s="606">
        <v>45536</v>
      </c>
      <c r="G21" s="612" t="s">
        <v>561</v>
      </c>
      <c r="H21" s="613" t="s">
        <v>562</v>
      </c>
      <c r="I21" s="607" t="s">
        <v>143</v>
      </c>
      <c r="J21" s="608">
        <v>20768.060000000001</v>
      </c>
      <c r="K21" s="240">
        <f t="shared" si="0"/>
        <v>13845.373333333335</v>
      </c>
      <c r="L21" s="240">
        <f t="shared" si="1"/>
        <v>2596.0075000000002</v>
      </c>
      <c r="M21" s="240"/>
      <c r="N21" s="240">
        <f t="shared" si="2"/>
        <v>623.04179999999997</v>
      </c>
      <c r="O21" s="608">
        <v>2768.06</v>
      </c>
      <c r="P21" s="241"/>
      <c r="Q21" s="242"/>
    </row>
    <row r="22" spans="1:17" ht="13.5" thickBot="1" x14ac:dyDescent="0.25">
      <c r="A22" s="14"/>
      <c r="B22" s="14"/>
      <c r="C22" s="14"/>
      <c r="D22" s="14"/>
      <c r="E22" s="25"/>
      <c r="F22" s="26"/>
      <c r="G22" s="26"/>
      <c r="H22" s="26"/>
      <c r="I22" s="255"/>
      <c r="J22" s="26"/>
      <c r="K22" s="26"/>
      <c r="L22" s="26"/>
      <c r="M22" s="26"/>
      <c r="N22" s="26"/>
      <c r="O22" s="26"/>
      <c r="P22" s="26"/>
      <c r="Q22" s="26"/>
    </row>
    <row r="23" spans="1:17" ht="13.5" thickBot="1" x14ac:dyDescent="0.25">
      <c r="A23" s="14"/>
      <c r="B23" s="14"/>
      <c r="C23" s="14"/>
      <c r="D23" s="14"/>
      <c r="E23" s="15"/>
      <c r="F23" s="53" t="s">
        <v>43</v>
      </c>
      <c r="G23" s="146"/>
      <c r="H23" s="146"/>
      <c r="I23" s="203"/>
      <c r="J23" s="24">
        <f t="shared" ref="J23:Q23" si="3">SUM(J14:J22)</f>
        <v>194614.97</v>
      </c>
      <c r="K23" s="24">
        <f t="shared" si="3"/>
        <v>129743.31333333335</v>
      </c>
      <c r="L23" s="24">
        <f t="shared" si="3"/>
        <v>24326.87125</v>
      </c>
      <c r="M23" s="24">
        <f t="shared" si="3"/>
        <v>0</v>
      </c>
      <c r="N23" s="24">
        <f t="shared" si="3"/>
        <v>5838.4490999999998</v>
      </c>
      <c r="O23" s="24">
        <f t="shared" si="3"/>
        <v>28614.970000000005</v>
      </c>
      <c r="P23" s="24">
        <f t="shared" si="3"/>
        <v>0</v>
      </c>
      <c r="Q23" s="24">
        <f t="shared" si="3"/>
        <v>0</v>
      </c>
    </row>
    <row r="24" spans="1:17" x14ac:dyDescent="0.2">
      <c r="A24" s="16" t="s">
        <v>19</v>
      </c>
      <c r="B24"/>
      <c r="C24"/>
      <c r="D24"/>
      <c r="E24" s="4"/>
      <c r="F24" s="51"/>
      <c r="G24" s="83"/>
      <c r="H24" s="83"/>
      <c r="I24" s="205"/>
      <c r="J24" s="29"/>
      <c r="K24" s="29"/>
      <c r="L24" s="29"/>
      <c r="M24" s="29"/>
      <c r="N24" s="29"/>
      <c r="O24" s="29"/>
      <c r="P24" s="30"/>
      <c r="Q24" s="30"/>
    </row>
    <row r="25" spans="1:17" x14ac:dyDescent="0.2">
      <c r="A25" s="16" t="s">
        <v>5</v>
      </c>
      <c r="B25"/>
      <c r="C25"/>
      <c r="D25"/>
      <c r="E25" s="4"/>
      <c r="F25" s="4"/>
      <c r="G25" s="4"/>
      <c r="H25" s="4"/>
      <c r="I25" s="251"/>
      <c r="J25" s="4"/>
      <c r="K25" s="4"/>
      <c r="L25" s="4"/>
      <c r="M25" s="4"/>
      <c r="N25" s="4"/>
      <c r="O25" s="4"/>
      <c r="P25" s="4"/>
      <c r="Q25" s="4"/>
    </row>
    <row r="26" spans="1:17" x14ac:dyDescent="0.2">
      <c r="A26" s="16" t="s">
        <v>35</v>
      </c>
    </row>
    <row r="27" spans="1:17" s="50" customFormat="1" x14ac:dyDescent="0.2">
      <c r="A27" s="16"/>
      <c r="C27" s="107"/>
      <c r="D27" s="73"/>
      <c r="G27" s="147"/>
      <c r="H27" s="147"/>
      <c r="I27" s="250"/>
      <c r="J27" s="2"/>
      <c r="K27" s="2"/>
      <c r="L27" s="2"/>
      <c r="O27" s="2"/>
    </row>
    <row r="28" spans="1:17" s="200" customFormat="1" x14ac:dyDescent="0.2">
      <c r="A28" s="16"/>
      <c r="I28" s="250"/>
      <c r="J28" s="2"/>
      <c r="K28" s="2"/>
      <c r="L28" s="2"/>
      <c r="O28" s="2"/>
    </row>
    <row r="29" spans="1:17" s="200" customFormat="1" x14ac:dyDescent="0.2">
      <c r="A29" s="16"/>
      <c r="I29" s="250"/>
      <c r="J29" s="2"/>
      <c r="K29" s="2"/>
      <c r="L29" s="2"/>
      <c r="O29" s="2"/>
    </row>
    <row r="30" spans="1:17" s="200" customFormat="1" x14ac:dyDescent="0.2">
      <c r="A30" s="16"/>
      <c r="I30" s="250"/>
      <c r="J30" s="2"/>
      <c r="K30" s="2"/>
      <c r="L30" s="2"/>
      <c r="O30" s="2"/>
    </row>
    <row r="31" spans="1:17" s="50" customFormat="1" x14ac:dyDescent="0.2">
      <c r="A31" s="16"/>
      <c r="C31" s="107"/>
      <c r="D31" s="73"/>
      <c r="G31" s="147"/>
      <c r="H31" s="147"/>
      <c r="I31" s="250"/>
      <c r="J31" s="2"/>
      <c r="K31" s="2"/>
      <c r="L31" s="2"/>
      <c r="O31" s="2"/>
    </row>
    <row r="32" spans="1:17" ht="18" x14ac:dyDescent="0.25">
      <c r="A32" s="652" t="s">
        <v>0</v>
      </c>
      <c r="B32" s="652"/>
      <c r="C32" s="652"/>
      <c r="D32" s="652"/>
      <c r="E32" s="652"/>
      <c r="F32" s="652"/>
      <c r="G32" s="652"/>
      <c r="H32" s="652"/>
      <c r="I32" s="652"/>
      <c r="J32" s="652"/>
      <c r="K32" s="652"/>
      <c r="L32" s="652"/>
      <c r="M32" s="652"/>
      <c r="N32" s="652"/>
      <c r="O32" s="652"/>
      <c r="P32" s="652"/>
      <c r="Q32" s="652"/>
    </row>
    <row r="33" spans="1:18" ht="15.75" x14ac:dyDescent="0.25">
      <c r="A33" s="645" t="s">
        <v>57</v>
      </c>
      <c r="B33" s="645"/>
      <c r="C33" s="645"/>
      <c r="D33" s="645"/>
      <c r="E33" s="645"/>
      <c r="F33" s="645"/>
      <c r="G33" s="645"/>
      <c r="H33" s="645"/>
      <c r="I33" s="645"/>
      <c r="J33" s="645"/>
      <c r="K33" s="645"/>
      <c r="L33" s="645"/>
      <c r="M33" s="645"/>
      <c r="N33" s="645"/>
      <c r="O33" s="645"/>
      <c r="P33" s="645"/>
      <c r="Q33" s="645"/>
    </row>
    <row r="34" spans="1:18" x14ac:dyDescent="0.2">
      <c r="A34" s="4"/>
      <c r="B34" s="4"/>
      <c r="C34" s="4"/>
      <c r="D34" s="4"/>
      <c r="E34" s="4"/>
      <c r="F34" s="4"/>
      <c r="G34" s="4"/>
      <c r="H34" s="4"/>
      <c r="I34" s="251"/>
      <c r="J34" s="5"/>
      <c r="K34" s="5"/>
      <c r="L34" s="5"/>
      <c r="M34" s="4"/>
      <c r="N34" s="4"/>
      <c r="O34" s="5"/>
      <c r="P34" s="4"/>
      <c r="Q34" s="4"/>
    </row>
    <row r="35" spans="1:18" ht="15" x14ac:dyDescent="0.25">
      <c r="A35" s="646" t="s">
        <v>20</v>
      </c>
      <c r="B35" s="646"/>
      <c r="C35" s="105"/>
      <c r="D35" s="72"/>
      <c r="E35" s="46" t="s">
        <v>22</v>
      </c>
      <c r="F35" s="46"/>
      <c r="G35" s="46"/>
      <c r="H35" s="46"/>
      <c r="I35" s="256"/>
      <c r="J35" s="46"/>
      <c r="K35" s="46"/>
      <c r="L35" s="46"/>
      <c r="M35" s="46"/>
      <c r="N35" s="46"/>
      <c r="O35" s="46"/>
      <c r="P35" s="46"/>
      <c r="Q35" s="46"/>
    </row>
    <row r="36" spans="1:18" ht="15" x14ac:dyDescent="0.25">
      <c r="A36" s="49" t="s">
        <v>21</v>
      </c>
      <c r="B36" s="49"/>
      <c r="C36" s="105"/>
      <c r="D36" s="72"/>
      <c r="E36" s="49"/>
      <c r="F36" s="49"/>
      <c r="G36" s="143"/>
      <c r="H36" s="143"/>
      <c r="I36" s="256"/>
      <c r="J36" s="49"/>
      <c r="K36" s="49"/>
      <c r="L36" s="49" t="s">
        <v>7</v>
      </c>
      <c r="M36" s="49"/>
      <c r="N36" s="49"/>
      <c r="O36" s="49"/>
      <c r="P36" s="49"/>
      <c r="Q36" s="49"/>
    </row>
    <row r="37" spans="1:18" ht="15.75" thickBot="1" x14ac:dyDescent="0.3">
      <c r="A37" s="46" t="s">
        <v>23</v>
      </c>
      <c r="B37" s="46"/>
      <c r="C37" s="46"/>
      <c r="D37" s="46"/>
      <c r="E37" s="49"/>
      <c r="F37" s="49"/>
      <c r="G37" s="143"/>
      <c r="H37" s="143"/>
      <c r="I37" s="256"/>
      <c r="J37" s="49"/>
      <c r="K37" s="49"/>
      <c r="L37" s="49"/>
      <c r="M37" s="49"/>
      <c r="N37" s="49"/>
      <c r="O37" s="49"/>
      <c r="P37" s="49"/>
      <c r="Q37" s="49"/>
    </row>
    <row r="38" spans="1:18" s="54" customFormat="1" ht="15" x14ac:dyDescent="0.25">
      <c r="A38" s="55" t="s">
        <v>22</v>
      </c>
      <c r="B38" s="56"/>
      <c r="C38" s="104"/>
      <c r="D38" s="71"/>
      <c r="E38" s="57"/>
      <c r="F38" s="56"/>
      <c r="G38" s="145"/>
      <c r="H38" s="145"/>
      <c r="I38" s="252"/>
      <c r="J38" s="56"/>
      <c r="K38" s="56"/>
      <c r="L38" s="655" t="s">
        <v>213</v>
      </c>
      <c r="M38" s="655"/>
      <c r="N38" s="655"/>
      <c r="O38" s="655"/>
      <c r="P38" s="655"/>
      <c r="Q38" s="656"/>
    </row>
    <row r="39" spans="1:18" s="54" customFormat="1" ht="15.75" thickBot="1" x14ac:dyDescent="0.3">
      <c r="A39" s="641" t="s">
        <v>42</v>
      </c>
      <c r="B39" s="642"/>
      <c r="C39" s="642"/>
      <c r="D39" s="642"/>
      <c r="E39" s="642"/>
      <c r="F39" s="642"/>
      <c r="G39" s="144"/>
      <c r="H39" s="144"/>
      <c r="I39" s="253"/>
      <c r="J39" s="58"/>
      <c r="K39" s="58"/>
      <c r="L39" s="58"/>
      <c r="M39" s="58"/>
      <c r="N39" s="58"/>
      <c r="O39" s="58"/>
      <c r="P39" s="58"/>
      <c r="Q39" s="59"/>
    </row>
    <row r="40" spans="1:18" s="54" customFormat="1" ht="14.25" thickBot="1" x14ac:dyDescent="0.25">
      <c r="A40" s="10"/>
      <c r="B40" s="10"/>
      <c r="C40" s="10"/>
      <c r="D40" s="10"/>
      <c r="E40" s="10"/>
      <c r="F40" s="10"/>
      <c r="G40" s="10"/>
      <c r="H40" s="10"/>
      <c r="I40" s="254"/>
      <c r="J40" s="10"/>
      <c r="K40" s="10"/>
      <c r="L40" s="10"/>
      <c r="M40" s="10"/>
      <c r="N40" s="10"/>
      <c r="O40" s="10"/>
      <c r="P40" s="10"/>
      <c r="Q40" s="10"/>
    </row>
    <row r="41" spans="1:18" s="54" customFormat="1" ht="12.75" customHeight="1" x14ac:dyDescent="0.2">
      <c r="A41" s="653" t="s">
        <v>41</v>
      </c>
      <c r="B41" s="643" t="s">
        <v>12</v>
      </c>
      <c r="C41" s="102"/>
      <c r="D41" s="69"/>
      <c r="E41" s="643" t="s">
        <v>1</v>
      </c>
      <c r="F41" s="643" t="s">
        <v>13</v>
      </c>
      <c r="G41" s="639" t="s">
        <v>104</v>
      </c>
      <c r="H41" s="639" t="s">
        <v>111</v>
      </c>
      <c r="I41" s="639" t="s">
        <v>95</v>
      </c>
      <c r="J41" s="643" t="s">
        <v>14</v>
      </c>
      <c r="K41" s="643" t="s">
        <v>2</v>
      </c>
      <c r="L41" s="643" t="s">
        <v>15</v>
      </c>
      <c r="M41" s="643" t="s">
        <v>16</v>
      </c>
      <c r="N41" s="647" t="s">
        <v>103</v>
      </c>
      <c r="O41" s="643" t="s">
        <v>17</v>
      </c>
      <c r="P41" s="60"/>
      <c r="Q41" s="657" t="s">
        <v>18</v>
      </c>
    </row>
    <row r="42" spans="1:18" s="54" customFormat="1" ht="23.25" customHeight="1" thickBot="1" x14ac:dyDescent="0.25">
      <c r="A42" s="654"/>
      <c r="B42" s="644"/>
      <c r="C42" s="103"/>
      <c r="D42" s="70"/>
      <c r="E42" s="644"/>
      <c r="F42" s="644"/>
      <c r="G42" s="640"/>
      <c r="H42" s="640"/>
      <c r="I42" s="640"/>
      <c r="J42" s="644"/>
      <c r="K42" s="644"/>
      <c r="L42" s="644"/>
      <c r="M42" s="644"/>
      <c r="N42" s="648"/>
      <c r="O42" s="648"/>
      <c r="P42" s="61"/>
      <c r="Q42" s="650"/>
    </row>
    <row r="43" spans="1:18" x14ac:dyDescent="0.2">
      <c r="A43"/>
      <c r="B43"/>
      <c r="C43"/>
      <c r="D43"/>
      <c r="E43" s="11"/>
      <c r="F43"/>
      <c r="G43"/>
      <c r="H43"/>
      <c r="I43" s="11"/>
      <c r="J43"/>
      <c r="K43"/>
      <c r="L43"/>
      <c r="M43"/>
      <c r="N43"/>
      <c r="O43"/>
      <c r="P43"/>
      <c r="Q43"/>
    </row>
    <row r="44" spans="1:18" s="219" customFormat="1" x14ac:dyDescent="0.2">
      <c r="A44" s="220" t="s">
        <v>224</v>
      </c>
      <c r="B44" s="220" t="s">
        <v>308</v>
      </c>
      <c r="C44" s="221">
        <v>5029.95</v>
      </c>
      <c r="D44" s="221"/>
      <c r="E44" s="338" t="s">
        <v>3</v>
      </c>
      <c r="F44" s="148">
        <v>45536</v>
      </c>
      <c r="G44" s="222" t="s">
        <v>337</v>
      </c>
      <c r="H44" s="221" t="s">
        <v>338</v>
      </c>
      <c r="I44" s="213" t="s">
        <v>143</v>
      </c>
      <c r="J44" s="223">
        <v>18224.82</v>
      </c>
      <c r="K44" s="224">
        <f>J44/30*20</f>
        <v>12149.880000000001</v>
      </c>
      <c r="L44" s="224">
        <f>J44/30*15*0.25</f>
        <v>2278.1025</v>
      </c>
      <c r="M44" s="223">
        <v>0</v>
      </c>
      <c r="N44" s="224">
        <f>J44*0.03</f>
        <v>546.74459999999999</v>
      </c>
      <c r="O44" s="223">
        <v>2224.8200000000002</v>
      </c>
      <c r="P44" s="221"/>
      <c r="Q44" s="225"/>
      <c r="R44" s="508"/>
    </row>
    <row r="45" spans="1:18" s="219" customFormat="1" x14ac:dyDescent="0.2">
      <c r="A45" s="220" t="s">
        <v>225</v>
      </c>
      <c r="B45" s="220" t="s">
        <v>309</v>
      </c>
      <c r="C45" s="221">
        <v>4419.9000000000005</v>
      </c>
      <c r="D45" s="221"/>
      <c r="E45" s="338" t="s">
        <v>3</v>
      </c>
      <c r="F45" s="148">
        <v>45536</v>
      </c>
      <c r="G45" s="210" t="s">
        <v>343</v>
      </c>
      <c r="H45" s="227" t="s">
        <v>344</v>
      </c>
      <c r="I45" s="213" t="s">
        <v>143</v>
      </c>
      <c r="J45" s="228">
        <v>10865.02</v>
      </c>
      <c r="K45" s="224">
        <f>J45/30*20</f>
        <v>7243.3466666666673</v>
      </c>
      <c r="L45" s="224">
        <f>J45/30*15*0.25</f>
        <v>1358.1275000000001</v>
      </c>
      <c r="M45" s="228">
        <v>0</v>
      </c>
      <c r="N45" s="224">
        <f>J45*0.03</f>
        <v>325.95060000000001</v>
      </c>
      <c r="O45" s="228">
        <v>865.02</v>
      </c>
      <c r="P45" s="221"/>
      <c r="Q45" s="221"/>
      <c r="R45" s="508"/>
    </row>
    <row r="46" spans="1:18" s="219" customFormat="1" ht="26.45" customHeight="1" x14ac:dyDescent="0.2">
      <c r="A46" s="220" t="s">
        <v>140</v>
      </c>
      <c r="B46" s="261" t="s">
        <v>69</v>
      </c>
      <c r="C46" s="221">
        <v>4419.9000000000005</v>
      </c>
      <c r="D46" s="221"/>
      <c r="E46" s="338" t="s">
        <v>3</v>
      </c>
      <c r="F46" s="148">
        <v>45536</v>
      </c>
      <c r="G46" s="210" t="s">
        <v>314</v>
      </c>
      <c r="H46" s="227" t="s">
        <v>341</v>
      </c>
      <c r="I46" s="213" t="s">
        <v>143</v>
      </c>
      <c r="J46" s="125">
        <v>9742.93</v>
      </c>
      <c r="K46" s="259">
        <f>J46/30*20</f>
        <v>6495.2866666666669</v>
      </c>
      <c r="L46" s="259">
        <f>J46/30*15*0.25</f>
        <v>1217.86625</v>
      </c>
      <c r="M46" s="125">
        <v>0</v>
      </c>
      <c r="N46" s="259">
        <f>J46*0.03</f>
        <v>292.28789999999998</v>
      </c>
      <c r="O46" s="125">
        <v>742.93</v>
      </c>
      <c r="P46" s="221"/>
      <c r="Q46" s="221"/>
      <c r="R46" s="508"/>
    </row>
    <row r="47" spans="1:18" s="219" customFormat="1" x14ac:dyDescent="0.2">
      <c r="A47" s="220" t="s">
        <v>226</v>
      </c>
      <c r="B47" s="220" t="s">
        <v>32</v>
      </c>
      <c r="C47" s="221"/>
      <c r="D47" s="221"/>
      <c r="E47" s="338" t="s">
        <v>3</v>
      </c>
      <c r="F47" s="148">
        <v>45536</v>
      </c>
      <c r="G47" s="210" t="s">
        <v>315</v>
      </c>
      <c r="H47" s="221" t="s">
        <v>342</v>
      </c>
      <c r="I47" s="213" t="s">
        <v>143</v>
      </c>
      <c r="J47" s="181">
        <v>9742.93</v>
      </c>
      <c r="K47" s="391">
        <f>J47/30*20</f>
        <v>6495.2866666666669</v>
      </c>
      <c r="L47" s="391">
        <f>J47/30*15*0.25</f>
        <v>1217.86625</v>
      </c>
      <c r="M47" s="181">
        <v>0</v>
      </c>
      <c r="N47" s="391">
        <f>J47*0.03</f>
        <v>292.28789999999998</v>
      </c>
      <c r="O47" s="181">
        <v>742.93</v>
      </c>
      <c r="P47" s="221"/>
      <c r="Q47" s="221"/>
      <c r="R47" s="508"/>
    </row>
    <row r="48" spans="1:18" s="219" customFormat="1" x14ac:dyDescent="0.2">
      <c r="A48" s="220" t="s">
        <v>227</v>
      </c>
      <c r="B48" s="220" t="s">
        <v>70</v>
      </c>
      <c r="C48" s="221">
        <v>2212.5</v>
      </c>
      <c r="D48" s="221"/>
      <c r="E48" s="338" t="s">
        <v>3</v>
      </c>
      <c r="F48" s="148">
        <v>45536</v>
      </c>
      <c r="G48" s="210" t="s">
        <v>339</v>
      </c>
      <c r="H48" s="227" t="s">
        <v>340</v>
      </c>
      <c r="I48" s="213" t="s">
        <v>143</v>
      </c>
      <c r="J48" s="228">
        <v>13236.82</v>
      </c>
      <c r="K48" s="224">
        <f>J48/30*20</f>
        <v>8824.5466666666671</v>
      </c>
      <c r="L48" s="224">
        <f>J48/30*15*0.25</f>
        <v>1654.6025</v>
      </c>
      <c r="M48" s="228">
        <v>0</v>
      </c>
      <c r="N48" s="224">
        <f>J48*0.03</f>
        <v>397.1046</v>
      </c>
      <c r="O48" s="228">
        <v>1236.82</v>
      </c>
      <c r="P48" s="221"/>
      <c r="Q48" s="221"/>
      <c r="R48" s="508"/>
    </row>
    <row r="49" spans="1:17" ht="13.5" thickBot="1" x14ac:dyDescent="0.25">
      <c r="A49" s="14"/>
      <c r="B49" s="14"/>
      <c r="C49" s="14"/>
      <c r="D49" s="14"/>
      <c r="E49" s="25"/>
      <c r="F49" s="26"/>
      <c r="G49" s="26"/>
      <c r="H49" s="26"/>
      <c r="I49" s="255"/>
      <c r="J49" s="26"/>
      <c r="K49" s="26"/>
      <c r="L49" s="26"/>
      <c r="M49" s="26"/>
      <c r="N49" s="26"/>
      <c r="O49" s="26"/>
      <c r="P49" s="26"/>
      <c r="Q49" s="26"/>
    </row>
    <row r="50" spans="1:17" ht="13.5" thickBot="1" x14ac:dyDescent="0.25">
      <c r="A50" s="14"/>
      <c r="B50" s="14"/>
      <c r="C50" s="14"/>
      <c r="D50" s="14"/>
      <c r="E50" s="15"/>
      <c r="F50" s="53" t="s">
        <v>43</v>
      </c>
      <c r="G50" s="146"/>
      <c r="H50" s="146"/>
      <c r="I50" s="203"/>
      <c r="J50" s="24">
        <f>SUM(J44:J49)</f>
        <v>61812.520000000004</v>
      </c>
      <c r="K50" s="24">
        <f t="shared" ref="K50:Q50" si="4">SUM(K44:K49)</f>
        <v>41208.346666666672</v>
      </c>
      <c r="L50" s="24">
        <f t="shared" si="4"/>
        <v>7726.5650000000005</v>
      </c>
      <c r="M50" s="24">
        <f t="shared" si="4"/>
        <v>0</v>
      </c>
      <c r="N50" s="24">
        <f t="shared" si="4"/>
        <v>1854.3755999999998</v>
      </c>
      <c r="O50" s="24">
        <f t="shared" si="4"/>
        <v>5812.5199999999995</v>
      </c>
      <c r="P50" s="24">
        <f t="shared" si="4"/>
        <v>0</v>
      </c>
      <c r="Q50" s="24">
        <f t="shared" si="4"/>
        <v>0</v>
      </c>
    </row>
    <row r="51" spans="1:17" x14ac:dyDescent="0.2">
      <c r="A51" s="16" t="s">
        <v>19</v>
      </c>
      <c r="B51"/>
      <c r="C51"/>
      <c r="D51"/>
      <c r="E51" s="4"/>
      <c r="F51" s="51"/>
      <c r="G51" s="83"/>
      <c r="H51" s="83"/>
      <c r="I51" s="205"/>
      <c r="J51" s="29"/>
      <c r="K51" s="29"/>
      <c r="L51" s="29"/>
      <c r="M51" s="29"/>
      <c r="N51" s="29"/>
      <c r="O51" s="29"/>
      <c r="P51" s="30"/>
      <c r="Q51" s="30"/>
    </row>
    <row r="52" spans="1:17" x14ac:dyDescent="0.2">
      <c r="A52" s="16" t="s">
        <v>5</v>
      </c>
      <c r="B52"/>
      <c r="C52"/>
      <c r="D52"/>
      <c r="E52" s="4"/>
      <c r="F52" s="4"/>
      <c r="G52" s="4"/>
      <c r="H52" s="4"/>
      <c r="I52" s="251"/>
      <c r="J52" s="4"/>
      <c r="K52" s="4"/>
      <c r="L52" s="4"/>
      <c r="M52" s="4"/>
      <c r="N52" s="4"/>
      <c r="O52" s="4"/>
      <c r="P52" s="4"/>
      <c r="Q52" s="4"/>
    </row>
    <row r="53" spans="1:17" x14ac:dyDescent="0.2">
      <c r="A53" s="16" t="s">
        <v>35</v>
      </c>
      <c r="B53" s="50"/>
      <c r="E53" s="50"/>
      <c r="F53" s="50"/>
      <c r="M53" s="50"/>
      <c r="N53" s="50"/>
      <c r="P53" s="50"/>
      <c r="Q53" s="50"/>
    </row>
    <row r="54" spans="1:17" s="184" customFormat="1" x14ac:dyDescent="0.2">
      <c r="A54" s="16"/>
      <c r="I54" s="250"/>
      <c r="J54" s="2"/>
      <c r="K54" s="2"/>
      <c r="L54" s="2"/>
      <c r="O54" s="2"/>
    </row>
    <row r="55" spans="1:17" s="184" customFormat="1" x14ac:dyDescent="0.2">
      <c r="A55" s="16"/>
      <c r="I55" s="250"/>
      <c r="J55" s="2"/>
      <c r="K55" s="2"/>
      <c r="L55" s="2"/>
      <c r="O55" s="2"/>
    </row>
    <row r="56" spans="1:17" s="184" customFormat="1" x14ac:dyDescent="0.2">
      <c r="A56" s="16"/>
      <c r="I56" s="250"/>
      <c r="J56" s="2"/>
      <c r="K56" s="2"/>
      <c r="L56" s="2"/>
      <c r="O56" s="2"/>
    </row>
    <row r="57" spans="1:17" ht="18" x14ac:dyDescent="0.25">
      <c r="A57" s="651" t="s">
        <v>0</v>
      </c>
      <c r="B57" s="652"/>
      <c r="C57" s="652"/>
      <c r="D57" s="652"/>
      <c r="E57" s="652"/>
      <c r="F57" s="652"/>
      <c r="G57" s="652"/>
      <c r="H57" s="652"/>
      <c r="I57" s="652"/>
      <c r="J57" s="652"/>
      <c r="K57" s="652"/>
      <c r="L57" s="652"/>
      <c r="M57" s="652"/>
      <c r="N57" s="652"/>
      <c r="O57" s="652"/>
      <c r="P57" s="652"/>
      <c r="Q57" s="652"/>
    </row>
    <row r="58" spans="1:17" ht="15.75" x14ac:dyDescent="0.25">
      <c r="A58" s="645" t="s">
        <v>57</v>
      </c>
      <c r="B58" s="645"/>
      <c r="C58" s="645"/>
      <c r="D58" s="645"/>
      <c r="E58" s="645"/>
      <c r="F58" s="645"/>
      <c r="G58" s="645"/>
      <c r="H58" s="645"/>
      <c r="I58" s="645"/>
      <c r="J58" s="645"/>
      <c r="K58" s="645"/>
      <c r="L58" s="645"/>
      <c r="M58" s="645"/>
      <c r="N58" s="645"/>
      <c r="O58" s="645"/>
      <c r="P58" s="645"/>
      <c r="Q58" s="645"/>
    </row>
    <row r="59" spans="1:17" ht="15.75" x14ac:dyDescent="0.25">
      <c r="A59" s="662"/>
      <c r="B59" s="645"/>
      <c r="C59" s="645"/>
      <c r="D59" s="645"/>
      <c r="E59" s="645"/>
      <c r="F59" s="645"/>
      <c r="G59" s="645"/>
      <c r="H59" s="645"/>
      <c r="I59" s="645"/>
      <c r="J59" s="645"/>
      <c r="K59" s="645"/>
      <c r="L59" s="645"/>
      <c r="M59" s="645"/>
      <c r="N59" s="645"/>
      <c r="O59" s="645"/>
      <c r="P59" s="645"/>
      <c r="Q59" s="645"/>
    </row>
    <row r="60" spans="1:17" ht="13.5" thickBot="1" x14ac:dyDescent="0.25"/>
    <row r="61" spans="1:17" s="54" customFormat="1" ht="15" x14ac:dyDescent="0.25">
      <c r="A61" s="55" t="s">
        <v>22</v>
      </c>
      <c r="B61" s="56"/>
      <c r="C61" s="104"/>
      <c r="D61" s="71"/>
      <c r="E61" s="57"/>
      <c r="F61" s="56"/>
      <c r="G61" s="145"/>
      <c r="H61" s="145"/>
      <c r="I61" s="252"/>
      <c r="J61" s="56"/>
      <c r="K61" s="56"/>
      <c r="L61" s="655" t="s">
        <v>213</v>
      </c>
      <c r="M61" s="655"/>
      <c r="N61" s="655"/>
      <c r="O61" s="655"/>
      <c r="P61" s="655"/>
      <c r="Q61" s="656"/>
    </row>
    <row r="62" spans="1:17" s="54" customFormat="1" ht="15.75" thickBot="1" x14ac:dyDescent="0.3">
      <c r="A62" s="641" t="s">
        <v>42</v>
      </c>
      <c r="B62" s="642"/>
      <c r="C62" s="642"/>
      <c r="D62" s="642"/>
      <c r="E62" s="642"/>
      <c r="F62" s="642"/>
      <c r="G62" s="144"/>
      <c r="H62" s="144"/>
      <c r="I62" s="253"/>
      <c r="J62" s="58"/>
      <c r="K62" s="58"/>
      <c r="L62" s="58"/>
      <c r="M62" s="58"/>
      <c r="N62" s="58"/>
      <c r="O62" s="58"/>
      <c r="P62" s="58"/>
      <c r="Q62" s="59"/>
    </row>
    <row r="63" spans="1:17" s="54" customFormat="1" ht="14.25" thickBot="1" x14ac:dyDescent="0.25">
      <c r="A63" s="10"/>
      <c r="B63" s="10"/>
      <c r="C63" s="10"/>
      <c r="D63" s="10"/>
      <c r="E63" s="10"/>
      <c r="F63" s="10"/>
      <c r="G63" s="10"/>
      <c r="H63" s="10"/>
      <c r="I63" s="254"/>
      <c r="J63" s="10"/>
      <c r="K63" s="10"/>
      <c r="L63" s="10"/>
      <c r="M63" s="10"/>
      <c r="N63" s="10"/>
      <c r="O63" s="10"/>
      <c r="P63" s="10"/>
      <c r="Q63" s="10"/>
    </row>
    <row r="64" spans="1:17" s="54" customFormat="1" ht="12.75" customHeight="1" x14ac:dyDescent="0.2">
      <c r="A64" s="653" t="s">
        <v>41</v>
      </c>
      <c r="B64" s="643" t="s">
        <v>12</v>
      </c>
      <c r="C64" s="102"/>
      <c r="D64" s="69"/>
      <c r="E64" s="643" t="s">
        <v>1</v>
      </c>
      <c r="F64" s="643" t="s">
        <v>13</v>
      </c>
      <c r="G64" s="639" t="s">
        <v>104</v>
      </c>
      <c r="H64" s="639" t="s">
        <v>111</v>
      </c>
      <c r="I64" s="639" t="s">
        <v>95</v>
      </c>
      <c r="J64" s="643" t="s">
        <v>14</v>
      </c>
      <c r="K64" s="643" t="s">
        <v>2</v>
      </c>
      <c r="L64" s="643" t="s">
        <v>15</v>
      </c>
      <c r="M64" s="643" t="s">
        <v>16</v>
      </c>
      <c r="N64" s="647" t="s">
        <v>103</v>
      </c>
      <c r="O64" s="643" t="s">
        <v>17</v>
      </c>
      <c r="P64" s="60"/>
      <c r="Q64" s="649" t="s">
        <v>18</v>
      </c>
    </row>
    <row r="65" spans="1:18" s="54" customFormat="1" ht="23.25" customHeight="1" thickBot="1" x14ac:dyDescent="0.25">
      <c r="A65" s="654"/>
      <c r="B65" s="644"/>
      <c r="C65" s="103"/>
      <c r="D65" s="70"/>
      <c r="E65" s="644"/>
      <c r="F65" s="644"/>
      <c r="G65" s="640"/>
      <c r="H65" s="640"/>
      <c r="I65" s="640"/>
      <c r="J65" s="644"/>
      <c r="K65" s="644"/>
      <c r="L65" s="644"/>
      <c r="M65" s="644"/>
      <c r="N65" s="648"/>
      <c r="O65" s="648"/>
      <c r="P65" s="61"/>
      <c r="Q65" s="650"/>
    </row>
    <row r="66" spans="1:18" s="212" customFormat="1" x14ac:dyDescent="0.2">
      <c r="A66" s="129" t="s">
        <v>229</v>
      </c>
      <c r="B66" s="109" t="s">
        <v>9</v>
      </c>
      <c r="C66" s="206">
        <v>8842.5</v>
      </c>
      <c r="D66" s="109"/>
      <c r="E66" s="367" t="s">
        <v>3</v>
      </c>
      <c r="F66" s="207">
        <v>45536</v>
      </c>
      <c r="G66" s="216" t="s">
        <v>155</v>
      </c>
      <c r="H66" s="243" t="s">
        <v>321</v>
      </c>
      <c r="I66" s="213" t="s">
        <v>143</v>
      </c>
      <c r="J66" s="125">
        <v>21403.87</v>
      </c>
      <c r="K66" s="214">
        <f t="shared" ref="K66:K82" si="5">J66/30*20</f>
        <v>14269.246666666666</v>
      </c>
      <c r="L66" s="214">
        <f t="shared" ref="L66:L82" si="6">J66/30*15*0.25</f>
        <v>2675.4837499999999</v>
      </c>
      <c r="M66" s="125">
        <v>0</v>
      </c>
      <c r="N66" s="214">
        <f t="shared" ref="N66:N82" si="7">J66*0.03</f>
        <v>642.11609999999996</v>
      </c>
      <c r="O66" s="125">
        <v>2903.87</v>
      </c>
      <c r="P66" s="208"/>
      <c r="Q66" s="614"/>
      <c r="R66" s="278"/>
    </row>
    <row r="67" spans="1:18" s="212" customFormat="1" x14ac:dyDescent="0.2">
      <c r="A67" s="129" t="s">
        <v>316</v>
      </c>
      <c r="B67" s="109" t="s">
        <v>139</v>
      </c>
      <c r="C67" s="206">
        <v>1930.0499999999997</v>
      </c>
      <c r="D67" s="109"/>
      <c r="E67" s="480" t="s">
        <v>3</v>
      </c>
      <c r="F67" s="207">
        <v>45536</v>
      </c>
      <c r="G67" s="216" t="s">
        <v>294</v>
      </c>
      <c r="H67" s="245" t="s">
        <v>295</v>
      </c>
      <c r="I67" s="213" t="s">
        <v>143</v>
      </c>
      <c r="J67" s="125">
        <v>9742.93</v>
      </c>
      <c r="K67" s="259">
        <f t="shared" si="5"/>
        <v>6495.2866666666669</v>
      </c>
      <c r="L67" s="259">
        <f t="shared" si="6"/>
        <v>1217.86625</v>
      </c>
      <c r="M67" s="125">
        <v>0</v>
      </c>
      <c r="N67" s="259">
        <f t="shared" si="7"/>
        <v>292.28789999999998</v>
      </c>
      <c r="O67" s="125">
        <v>742.93</v>
      </c>
      <c r="P67" s="221"/>
      <c r="Q67" s="239"/>
      <c r="R67" s="278"/>
    </row>
    <row r="68" spans="1:18" s="439" customFormat="1" ht="25.5" x14ac:dyDescent="0.2">
      <c r="A68" s="129" t="s">
        <v>239</v>
      </c>
      <c r="B68" s="130" t="s">
        <v>77</v>
      </c>
      <c r="C68" s="206">
        <v>844.94999999999993</v>
      </c>
      <c r="D68" s="109"/>
      <c r="E68" s="480" t="s">
        <v>3</v>
      </c>
      <c r="F68" s="207">
        <v>45536</v>
      </c>
      <c r="G68" s="216" t="s">
        <v>303</v>
      </c>
      <c r="H68" s="245" t="s">
        <v>304</v>
      </c>
      <c r="I68" s="213" t="s">
        <v>143</v>
      </c>
      <c r="J68" s="181">
        <v>12039.46</v>
      </c>
      <c r="K68" s="214">
        <f t="shared" si="5"/>
        <v>8026.3066666666655</v>
      </c>
      <c r="L68" s="214">
        <f t="shared" si="6"/>
        <v>1504.9324999999999</v>
      </c>
      <c r="M68" s="181">
        <v>0</v>
      </c>
      <c r="N68" s="214">
        <f t="shared" si="7"/>
        <v>361.18379999999996</v>
      </c>
      <c r="O68" s="181">
        <v>1039.46</v>
      </c>
      <c r="P68" s="438"/>
      <c r="Q68" s="615"/>
      <c r="R68" s="278"/>
    </row>
    <row r="69" spans="1:18" s="212" customFormat="1" x14ac:dyDescent="0.2">
      <c r="A69" s="129" t="s">
        <v>240</v>
      </c>
      <c r="B69" s="130" t="s">
        <v>56</v>
      </c>
      <c r="C69" s="206">
        <v>4117.95</v>
      </c>
      <c r="D69" s="109"/>
      <c r="E69" s="367" t="s">
        <v>3</v>
      </c>
      <c r="F69" s="207">
        <v>45536</v>
      </c>
      <c r="G69" s="216" t="s">
        <v>569</v>
      </c>
      <c r="H69" s="180" t="s">
        <v>570</v>
      </c>
      <c r="I69" s="213" t="s">
        <v>143</v>
      </c>
      <c r="J69" s="284">
        <v>9742.93</v>
      </c>
      <c r="K69" s="329">
        <f t="shared" si="5"/>
        <v>6495.2866666666669</v>
      </c>
      <c r="L69" s="329">
        <f t="shared" si="6"/>
        <v>1217.86625</v>
      </c>
      <c r="M69" s="284">
        <v>0</v>
      </c>
      <c r="N69" s="340">
        <f>J69*0.03</f>
        <v>292.28789999999998</v>
      </c>
      <c r="O69" s="284">
        <v>742.93</v>
      </c>
      <c r="P69" s="206"/>
      <c r="Q69" s="395"/>
      <c r="R69" s="278"/>
    </row>
    <row r="70" spans="1:18" s="212" customFormat="1" ht="25.5" x14ac:dyDescent="0.2">
      <c r="A70" s="129" t="s">
        <v>241</v>
      </c>
      <c r="B70" s="130" t="s">
        <v>78</v>
      </c>
      <c r="C70" s="206">
        <v>4419.9000000000005</v>
      </c>
      <c r="D70" s="109"/>
      <c r="E70" s="367" t="s">
        <v>3</v>
      </c>
      <c r="F70" s="207">
        <v>45536</v>
      </c>
      <c r="G70" s="216" t="s">
        <v>305</v>
      </c>
      <c r="H70" s="243" t="s">
        <v>306</v>
      </c>
      <c r="I70" s="213" t="s">
        <v>143</v>
      </c>
      <c r="J70" s="181">
        <v>10865.02</v>
      </c>
      <c r="K70" s="214">
        <f t="shared" si="5"/>
        <v>7243.3466666666673</v>
      </c>
      <c r="L70" s="214">
        <f t="shared" si="6"/>
        <v>1358.1275000000001</v>
      </c>
      <c r="M70" s="125">
        <v>0</v>
      </c>
      <c r="N70" s="214">
        <f t="shared" si="7"/>
        <v>325.95060000000001</v>
      </c>
      <c r="O70" s="125">
        <v>865.02</v>
      </c>
      <c r="P70" s="208"/>
      <c r="Q70" s="616"/>
      <c r="R70" s="278"/>
    </row>
    <row r="71" spans="1:18" s="212" customFormat="1" x14ac:dyDescent="0.2">
      <c r="A71" s="129" t="s">
        <v>242</v>
      </c>
      <c r="B71" s="130" t="s">
        <v>139</v>
      </c>
      <c r="C71" s="206"/>
      <c r="D71" s="109"/>
      <c r="E71" s="367" t="s">
        <v>3</v>
      </c>
      <c r="F71" s="207">
        <v>45536</v>
      </c>
      <c r="G71" s="216" t="s">
        <v>317</v>
      </c>
      <c r="H71" s="243" t="s">
        <v>319</v>
      </c>
      <c r="I71" s="213" t="s">
        <v>143</v>
      </c>
      <c r="J71" s="181">
        <v>9742.93</v>
      </c>
      <c r="K71" s="259">
        <f t="shared" si="5"/>
        <v>6495.2866666666669</v>
      </c>
      <c r="L71" s="259">
        <f t="shared" si="6"/>
        <v>1217.86625</v>
      </c>
      <c r="M71" s="125">
        <v>0</v>
      </c>
      <c r="N71" s="259">
        <f t="shared" si="7"/>
        <v>292.28789999999998</v>
      </c>
      <c r="O71" s="125">
        <v>742.93</v>
      </c>
      <c r="P71" s="208"/>
      <c r="Q71" s="616"/>
      <c r="R71" s="278"/>
    </row>
    <row r="72" spans="1:18" s="212" customFormat="1" x14ac:dyDescent="0.2">
      <c r="A72" s="129" t="s">
        <v>243</v>
      </c>
      <c r="B72" s="220" t="s">
        <v>33</v>
      </c>
      <c r="C72" s="206"/>
      <c r="D72" s="109"/>
      <c r="E72" s="367" t="s">
        <v>3</v>
      </c>
      <c r="F72" s="207">
        <v>45536</v>
      </c>
      <c r="G72" s="216" t="s">
        <v>318</v>
      </c>
      <c r="H72" s="243" t="s">
        <v>320</v>
      </c>
      <c r="I72" s="213" t="s">
        <v>143</v>
      </c>
      <c r="J72" s="284">
        <v>9742.93</v>
      </c>
      <c r="K72" s="214">
        <f t="shared" si="5"/>
        <v>6495.2866666666669</v>
      </c>
      <c r="L72" s="214">
        <f t="shared" si="6"/>
        <v>1217.86625</v>
      </c>
      <c r="M72" s="181">
        <v>0</v>
      </c>
      <c r="N72" s="214">
        <f t="shared" si="7"/>
        <v>292.28789999999998</v>
      </c>
      <c r="O72" s="181">
        <v>742.93</v>
      </c>
      <c r="P72" s="208"/>
      <c r="Q72" s="616"/>
      <c r="R72" s="278"/>
    </row>
    <row r="73" spans="1:18" s="212" customFormat="1" x14ac:dyDescent="0.2">
      <c r="A73" s="129" t="s">
        <v>244</v>
      </c>
      <c r="B73" s="130" t="s">
        <v>139</v>
      </c>
      <c r="C73" s="206"/>
      <c r="D73" s="109"/>
      <c r="E73" s="367" t="s">
        <v>3</v>
      </c>
      <c r="F73" s="207">
        <v>45536</v>
      </c>
      <c r="G73" s="216" t="s">
        <v>389</v>
      </c>
      <c r="H73" s="243" t="s">
        <v>390</v>
      </c>
      <c r="I73" s="213" t="s">
        <v>143</v>
      </c>
      <c r="J73" s="181">
        <v>9742.93</v>
      </c>
      <c r="K73" s="259">
        <f t="shared" si="5"/>
        <v>6495.2866666666669</v>
      </c>
      <c r="L73" s="259">
        <f t="shared" si="6"/>
        <v>1217.86625</v>
      </c>
      <c r="M73" s="125">
        <v>0</v>
      </c>
      <c r="N73" s="259">
        <f t="shared" si="7"/>
        <v>292.28789999999998</v>
      </c>
      <c r="O73" s="125">
        <v>742.93</v>
      </c>
      <c r="P73" s="208"/>
      <c r="Q73" s="616"/>
      <c r="R73" s="278"/>
    </row>
    <row r="74" spans="1:18" s="212" customFormat="1" ht="38.25" x14ac:dyDescent="0.2">
      <c r="A74" s="129" t="s">
        <v>230</v>
      </c>
      <c r="B74" s="130" t="s">
        <v>79</v>
      </c>
      <c r="C74" s="206">
        <v>2212.5</v>
      </c>
      <c r="D74" s="109"/>
      <c r="E74" s="367" t="s">
        <v>3</v>
      </c>
      <c r="F74" s="207">
        <v>45536</v>
      </c>
      <c r="G74" s="216" t="s">
        <v>282</v>
      </c>
      <c r="H74" s="243" t="s">
        <v>283</v>
      </c>
      <c r="I74" s="213" t="str">
        <f>$I$73</f>
        <v>facturaschurumuco@gmail.com</v>
      </c>
      <c r="J74" s="181">
        <v>13255</v>
      </c>
      <c r="K74" s="214">
        <f t="shared" si="5"/>
        <v>8836.6666666666661</v>
      </c>
      <c r="L74" s="214">
        <f t="shared" si="6"/>
        <v>1656.875</v>
      </c>
      <c r="M74" s="181">
        <v>0</v>
      </c>
      <c r="N74" s="214">
        <f t="shared" si="7"/>
        <v>397.65</v>
      </c>
      <c r="O74" s="125">
        <v>1255</v>
      </c>
      <c r="P74" s="208"/>
      <c r="Q74" s="616"/>
      <c r="R74" s="278"/>
    </row>
    <row r="75" spans="1:18" s="212" customFormat="1" x14ac:dyDescent="0.2">
      <c r="A75" s="129" t="s">
        <v>231</v>
      </c>
      <c r="B75" s="130" t="s">
        <v>32</v>
      </c>
      <c r="C75" s="206"/>
      <c r="D75" s="109"/>
      <c r="E75" s="367" t="s">
        <v>3</v>
      </c>
      <c r="F75" s="207">
        <v>45536</v>
      </c>
      <c r="G75" s="216" t="s">
        <v>322</v>
      </c>
      <c r="H75" s="243" t="s">
        <v>323</v>
      </c>
      <c r="I75" s="213" t="s">
        <v>143</v>
      </c>
      <c r="J75" s="284">
        <v>9742.93</v>
      </c>
      <c r="K75" s="214">
        <f t="shared" si="5"/>
        <v>6495.2866666666669</v>
      </c>
      <c r="L75" s="214">
        <f t="shared" si="6"/>
        <v>1217.86625</v>
      </c>
      <c r="M75" s="284">
        <v>0</v>
      </c>
      <c r="N75" s="214">
        <f t="shared" si="7"/>
        <v>292.28789999999998</v>
      </c>
      <c r="O75" s="181">
        <v>742.93</v>
      </c>
      <c r="P75" s="208"/>
      <c r="Q75" s="616"/>
      <c r="R75" s="278"/>
    </row>
    <row r="76" spans="1:18" s="212" customFormat="1" x14ac:dyDescent="0.2">
      <c r="A76" s="129" t="s">
        <v>238</v>
      </c>
      <c r="B76" s="130" t="s">
        <v>33</v>
      </c>
      <c r="C76" s="206"/>
      <c r="D76" s="109"/>
      <c r="E76" s="367" t="s">
        <v>3</v>
      </c>
      <c r="F76" s="207">
        <v>45536</v>
      </c>
      <c r="G76" s="216" t="s">
        <v>355</v>
      </c>
      <c r="H76" s="243" t="s">
        <v>356</v>
      </c>
      <c r="I76" s="213" t="s">
        <v>143</v>
      </c>
      <c r="J76" s="284">
        <v>9742.93</v>
      </c>
      <c r="K76" s="214">
        <f t="shared" si="5"/>
        <v>6495.2866666666669</v>
      </c>
      <c r="L76" s="214">
        <f t="shared" si="6"/>
        <v>1217.86625</v>
      </c>
      <c r="M76" s="125">
        <v>0</v>
      </c>
      <c r="N76" s="214">
        <f t="shared" si="7"/>
        <v>292.28789999999998</v>
      </c>
      <c r="O76" s="181">
        <v>742.93</v>
      </c>
      <c r="P76" s="208"/>
      <c r="Q76" s="616"/>
      <c r="R76" s="278"/>
    </row>
    <row r="77" spans="1:18" s="212" customFormat="1" ht="25.5" x14ac:dyDescent="0.2">
      <c r="A77" s="129" t="s">
        <v>235</v>
      </c>
      <c r="B77" s="130" t="s">
        <v>326</v>
      </c>
      <c r="C77" s="206">
        <v>4419.9000000000005</v>
      </c>
      <c r="D77" s="109"/>
      <c r="E77" s="367" t="s">
        <v>3</v>
      </c>
      <c r="F77" s="207">
        <v>45536</v>
      </c>
      <c r="G77" s="249" t="s">
        <v>324</v>
      </c>
      <c r="H77" s="243" t="s">
        <v>325</v>
      </c>
      <c r="I77" s="213" t="s">
        <v>143</v>
      </c>
      <c r="J77" s="181">
        <v>13236.82</v>
      </c>
      <c r="K77" s="214">
        <f t="shared" si="5"/>
        <v>8824.5466666666671</v>
      </c>
      <c r="L77" s="214">
        <f t="shared" si="6"/>
        <v>1654.6025</v>
      </c>
      <c r="M77" s="125">
        <v>0</v>
      </c>
      <c r="N77" s="214">
        <f t="shared" si="7"/>
        <v>397.1046</v>
      </c>
      <c r="O77" s="125">
        <v>1236.82</v>
      </c>
      <c r="P77" s="208"/>
      <c r="Q77" s="616"/>
      <c r="R77" s="278"/>
    </row>
    <row r="78" spans="1:18" s="212" customFormat="1" x14ac:dyDescent="0.2">
      <c r="A78" s="129"/>
      <c r="B78" s="130" t="s">
        <v>175</v>
      </c>
      <c r="C78" s="206"/>
      <c r="D78" s="109"/>
      <c r="E78" s="367" t="s">
        <v>3</v>
      </c>
      <c r="F78" s="207"/>
      <c r="G78" s="216"/>
      <c r="H78" s="245"/>
      <c r="I78" s="213" t="s">
        <v>143</v>
      </c>
      <c r="J78" s="284">
        <v>9742.93</v>
      </c>
      <c r="K78" s="329">
        <f t="shared" si="5"/>
        <v>6495.2866666666669</v>
      </c>
      <c r="L78" s="329">
        <f t="shared" si="6"/>
        <v>1217.86625</v>
      </c>
      <c r="M78" s="181">
        <v>0</v>
      </c>
      <c r="N78" s="340">
        <f t="shared" si="7"/>
        <v>292.28789999999998</v>
      </c>
      <c r="O78" s="284">
        <v>742.93</v>
      </c>
      <c r="P78" s="208"/>
      <c r="Q78" s="616"/>
      <c r="R78" s="278"/>
    </row>
    <row r="79" spans="1:18" s="212" customFormat="1" x14ac:dyDescent="0.2">
      <c r="A79" s="129"/>
      <c r="B79" s="130" t="s">
        <v>33</v>
      </c>
      <c r="C79" s="206"/>
      <c r="D79" s="109"/>
      <c r="E79" s="367" t="s">
        <v>3</v>
      </c>
      <c r="F79" s="207"/>
      <c r="G79" s="216"/>
      <c r="H79" s="245"/>
      <c r="I79" s="213" t="s">
        <v>143</v>
      </c>
      <c r="J79" s="284"/>
      <c r="K79" s="329"/>
      <c r="L79" s="329"/>
      <c r="M79" s="181"/>
      <c r="N79" s="340"/>
      <c r="O79" s="284"/>
      <c r="P79" s="208"/>
      <c r="Q79" s="616"/>
      <c r="R79" s="278"/>
    </row>
    <row r="80" spans="1:18" s="212" customFormat="1" x14ac:dyDescent="0.2">
      <c r="A80" s="129" t="s">
        <v>232</v>
      </c>
      <c r="B80" s="129" t="s">
        <v>83</v>
      </c>
      <c r="C80" s="109"/>
      <c r="D80" s="109"/>
      <c r="E80" s="367" t="s">
        <v>3</v>
      </c>
      <c r="F80" s="207">
        <v>45536</v>
      </c>
      <c r="G80" s="216" t="s">
        <v>332</v>
      </c>
      <c r="H80" s="206" t="s">
        <v>333</v>
      </c>
      <c r="I80" s="213" t="s">
        <v>143</v>
      </c>
      <c r="J80" s="181">
        <v>13236.82</v>
      </c>
      <c r="K80" s="214">
        <f t="shared" si="5"/>
        <v>8824.5466666666671</v>
      </c>
      <c r="L80" s="214">
        <f t="shared" si="6"/>
        <v>1654.6025</v>
      </c>
      <c r="M80" s="125">
        <v>0</v>
      </c>
      <c r="N80" s="214">
        <f t="shared" si="7"/>
        <v>397.1046</v>
      </c>
      <c r="O80" s="181">
        <v>1236.82</v>
      </c>
      <c r="P80" s="206"/>
      <c r="Q80" s="395"/>
      <c r="R80" s="278"/>
    </row>
    <row r="81" spans="1:18" s="212" customFormat="1" x14ac:dyDescent="0.2">
      <c r="A81" s="129" t="s">
        <v>233</v>
      </c>
      <c r="B81" s="129" t="s">
        <v>32</v>
      </c>
      <c r="C81" s="109"/>
      <c r="D81" s="109"/>
      <c r="E81" s="367" t="s">
        <v>3</v>
      </c>
      <c r="F81" s="207">
        <v>45536</v>
      </c>
      <c r="G81" s="216" t="s">
        <v>330</v>
      </c>
      <c r="H81" s="243" t="s">
        <v>331</v>
      </c>
      <c r="I81" s="213" t="s">
        <v>143</v>
      </c>
      <c r="J81" s="181">
        <v>9742.93</v>
      </c>
      <c r="K81" s="259">
        <f t="shared" si="5"/>
        <v>6495.2866666666669</v>
      </c>
      <c r="L81" s="259">
        <f t="shared" si="6"/>
        <v>1217.86625</v>
      </c>
      <c r="M81" s="181">
        <v>0</v>
      </c>
      <c r="N81" s="259">
        <f t="shared" si="7"/>
        <v>292.28789999999998</v>
      </c>
      <c r="O81" s="125">
        <v>742.93</v>
      </c>
      <c r="P81" s="206"/>
      <c r="Q81" s="395"/>
      <c r="R81" s="278"/>
    </row>
    <row r="82" spans="1:18" s="212" customFormat="1" x14ac:dyDescent="0.2">
      <c r="A82" s="206" t="s">
        <v>234</v>
      </c>
      <c r="B82" s="206" t="s">
        <v>33</v>
      </c>
      <c r="C82" s="206"/>
      <c r="D82" s="206"/>
      <c r="E82" s="283" t="s">
        <v>3</v>
      </c>
      <c r="F82" s="207">
        <v>45536</v>
      </c>
      <c r="G82" s="206" t="s">
        <v>334</v>
      </c>
      <c r="H82" s="206" t="s">
        <v>335</v>
      </c>
      <c r="I82" s="246" t="s">
        <v>143</v>
      </c>
      <c r="J82" s="181">
        <v>9742.93</v>
      </c>
      <c r="K82" s="214">
        <f t="shared" si="5"/>
        <v>6495.2866666666669</v>
      </c>
      <c r="L82" s="214">
        <f t="shared" si="6"/>
        <v>1217.86625</v>
      </c>
      <c r="M82" s="284">
        <v>0</v>
      </c>
      <c r="N82" s="214">
        <f t="shared" si="7"/>
        <v>292.28789999999998</v>
      </c>
      <c r="O82" s="181">
        <v>742.93</v>
      </c>
      <c r="P82" s="208"/>
      <c r="Q82" s="616"/>
      <c r="R82" s="278"/>
    </row>
    <row r="83" spans="1:18" s="375" customFormat="1" x14ac:dyDescent="0.2">
      <c r="A83" s="481"/>
      <c r="B83" s="482"/>
      <c r="C83" s="34"/>
      <c r="D83" s="134"/>
      <c r="E83" s="135"/>
      <c r="F83" s="37"/>
      <c r="G83" s="37"/>
      <c r="H83" s="37"/>
      <c r="I83" s="37"/>
      <c r="J83" s="136"/>
      <c r="K83" s="44"/>
      <c r="L83" s="137"/>
      <c r="M83" s="138"/>
      <c r="N83" s="44"/>
      <c r="O83" s="136"/>
      <c r="P83" s="275"/>
      <c r="Q83" s="247"/>
    </row>
    <row r="84" spans="1:18" s="212" customFormat="1" ht="26.25" customHeight="1" thickBot="1" x14ac:dyDescent="0.25">
      <c r="A84" s="132"/>
      <c r="B84" s="133"/>
      <c r="C84" s="34"/>
      <c r="D84" s="134"/>
      <c r="E84" s="135"/>
      <c r="F84" s="37"/>
      <c r="G84" s="37"/>
      <c r="H84" s="37"/>
      <c r="I84" s="37"/>
      <c r="J84" s="136"/>
      <c r="K84" s="44"/>
      <c r="L84" s="137"/>
      <c r="M84" s="138"/>
      <c r="N84" s="44"/>
      <c r="O84" s="136"/>
      <c r="P84" s="14"/>
      <c r="Q84" s="14"/>
      <c r="R84" s="247"/>
    </row>
    <row r="85" spans="1:18" s="212" customFormat="1" ht="23.25" customHeight="1" thickBot="1" x14ac:dyDescent="0.25">
      <c r="A85" s="9"/>
      <c r="B85" s="9"/>
      <c r="C85" s="9"/>
      <c r="D85" s="9"/>
      <c r="E85" s="12"/>
      <c r="F85" s="13"/>
      <c r="G85" s="13"/>
      <c r="H85" s="13"/>
      <c r="I85" s="257"/>
      <c r="J85" s="13"/>
      <c r="K85" s="13"/>
      <c r="L85" s="13"/>
      <c r="M85" s="13"/>
      <c r="N85" s="13"/>
      <c r="O85" s="13"/>
      <c r="P85" s="14"/>
      <c r="Q85" s="13"/>
    </row>
    <row r="86" spans="1:18" s="212" customFormat="1" ht="13.5" thickBot="1" x14ac:dyDescent="0.25">
      <c r="A86" s="16" t="s">
        <v>19</v>
      </c>
      <c r="B86" s="14"/>
      <c r="C86" s="14"/>
      <c r="D86" s="14"/>
      <c r="E86" s="15"/>
      <c r="F86" s="53" t="s">
        <v>43</v>
      </c>
      <c r="G86" s="146"/>
      <c r="H86" s="146"/>
      <c r="I86" s="203"/>
      <c r="J86" s="24">
        <f>SUM(J66:J82)</f>
        <v>181466.28999999995</v>
      </c>
      <c r="K86" s="24">
        <f>SUM(K66:K82)</f>
        <v>120977.52666666666</v>
      </c>
      <c r="L86" s="24">
        <f>SUM(L66:L82)</f>
        <v>22683.286249999994</v>
      </c>
      <c r="M86" s="24">
        <f>SUM(M66:M82)</f>
        <v>0</v>
      </c>
      <c r="N86" s="24">
        <f>SUM(N66:N82)</f>
        <v>5443.9886999999999</v>
      </c>
      <c r="O86" s="24">
        <f>SUM(O66:P83)</f>
        <v>15966.290000000003</v>
      </c>
      <c r="P86" s="13"/>
      <c r="Q86" s="24">
        <f>SUM(Q66:Q78)</f>
        <v>0</v>
      </c>
    </row>
    <row r="87" spans="1:18" s="212" customFormat="1" ht="13.5" thickBot="1" x14ac:dyDescent="0.25">
      <c r="A87" s="16" t="s">
        <v>5</v>
      </c>
      <c r="B87" s="1"/>
      <c r="C87" s="107"/>
      <c r="D87" s="73"/>
      <c r="E87" s="1"/>
      <c r="F87" s="1"/>
      <c r="G87" s="147"/>
      <c r="H87" s="147"/>
      <c r="I87" s="250"/>
      <c r="J87" s="2"/>
      <c r="K87" s="2"/>
      <c r="L87" s="2"/>
      <c r="M87" s="1"/>
      <c r="N87" s="1"/>
      <c r="O87" s="2"/>
      <c r="P87" s="24">
        <f>SUM(P66:P78)</f>
        <v>0</v>
      </c>
    </row>
    <row r="88" spans="1:18" s="122" customFormat="1" ht="13.5" thickBot="1" x14ac:dyDescent="0.25">
      <c r="A88" s="16" t="s">
        <v>35</v>
      </c>
      <c r="B88" s="248"/>
      <c r="C88" s="107"/>
      <c r="D88" s="73"/>
      <c r="E88" s="1"/>
      <c r="F88" s="1"/>
      <c r="G88" s="147"/>
      <c r="H88" s="147"/>
      <c r="I88" s="250"/>
      <c r="J88" s="2"/>
      <c r="K88" s="2"/>
      <c r="L88" s="2"/>
      <c r="M88" s="1"/>
      <c r="N88" s="1"/>
      <c r="O88" s="2"/>
      <c r="P88" s="1"/>
      <c r="Q88" s="1"/>
    </row>
    <row r="89" spans="1:18" s="122" customFormat="1" x14ac:dyDescent="0.2">
      <c r="A89" s="16"/>
      <c r="B89" s="184"/>
      <c r="C89" s="184"/>
      <c r="D89" s="184"/>
      <c r="E89" s="184"/>
      <c r="F89" s="184"/>
      <c r="G89" s="184"/>
      <c r="H89" s="184"/>
      <c r="I89" s="250"/>
      <c r="J89" s="2"/>
      <c r="K89" s="2"/>
      <c r="L89" s="2"/>
      <c r="M89" s="184"/>
      <c r="N89" s="184"/>
      <c r="O89" s="2"/>
      <c r="P89" s="1"/>
      <c r="Q89" s="1"/>
    </row>
    <row r="90" spans="1:18" x14ac:dyDescent="0.2">
      <c r="A90" s="16"/>
      <c r="B90" s="184"/>
      <c r="C90" s="184"/>
      <c r="D90" s="184"/>
      <c r="E90" s="184"/>
      <c r="F90" s="184"/>
      <c r="G90" s="184"/>
      <c r="H90" s="184"/>
      <c r="M90" s="184"/>
      <c r="N90" s="184"/>
      <c r="P90" s="184"/>
      <c r="Q90" s="184"/>
    </row>
    <row r="91" spans="1:18" ht="23.25" customHeight="1" x14ac:dyDescent="0.25">
      <c r="A91" s="443" t="s">
        <v>0</v>
      </c>
      <c r="B91" s="442"/>
      <c r="C91" s="442"/>
      <c r="D91" s="442"/>
      <c r="E91" s="442"/>
      <c r="F91" s="442"/>
      <c r="G91" s="442"/>
      <c r="H91" s="442"/>
      <c r="I91" s="442"/>
      <c r="J91" s="442"/>
      <c r="K91" s="442"/>
      <c r="L91" s="442"/>
      <c r="M91" s="442"/>
      <c r="N91" s="442"/>
      <c r="O91" s="442"/>
      <c r="P91" s="184"/>
      <c r="Q91" s="184"/>
    </row>
    <row r="92" spans="1:18" ht="18" x14ac:dyDescent="0.25">
      <c r="A92" s="440" t="s">
        <v>57</v>
      </c>
      <c r="B92" s="440"/>
      <c r="C92" s="440"/>
      <c r="D92" s="440"/>
      <c r="E92" s="440"/>
      <c r="F92" s="440"/>
      <c r="G92" s="440"/>
      <c r="H92" s="440"/>
      <c r="I92" s="440"/>
      <c r="J92" s="440"/>
      <c r="K92" s="440"/>
      <c r="L92" s="440"/>
      <c r="M92" s="440"/>
      <c r="N92" s="440"/>
      <c r="O92" s="440"/>
      <c r="P92" s="442"/>
      <c r="Q92" s="442"/>
    </row>
    <row r="93" spans="1:18" ht="16.5" thickBot="1" x14ac:dyDescent="0.3">
      <c r="P93" s="440"/>
      <c r="Q93" s="440"/>
    </row>
    <row r="94" spans="1:18" s="184" customFormat="1" ht="15.75" thickBot="1" x14ac:dyDescent="0.3">
      <c r="A94" s="55" t="s">
        <v>22</v>
      </c>
      <c r="B94" s="56"/>
      <c r="C94" s="104"/>
      <c r="D94" s="71"/>
      <c r="E94" s="57"/>
      <c r="F94" s="56"/>
      <c r="G94" s="145"/>
      <c r="H94" s="145"/>
      <c r="I94" s="252"/>
      <c r="J94" s="56"/>
      <c r="K94" s="56"/>
      <c r="L94" s="441" t="s">
        <v>213</v>
      </c>
      <c r="M94" s="441"/>
      <c r="N94" s="441"/>
      <c r="O94" s="441"/>
      <c r="P94" s="1"/>
      <c r="Q94" s="444"/>
    </row>
    <row r="95" spans="1:18" s="184" customFormat="1" ht="15.75" thickBot="1" x14ac:dyDescent="0.3">
      <c r="A95" s="641" t="s">
        <v>42</v>
      </c>
      <c r="B95" s="642"/>
      <c r="C95" s="642"/>
      <c r="D95" s="642"/>
      <c r="E95" s="642"/>
      <c r="F95" s="642"/>
      <c r="G95" s="144"/>
      <c r="H95" s="144"/>
      <c r="I95" s="253"/>
      <c r="J95" s="58"/>
      <c r="K95" s="58"/>
      <c r="L95" s="58"/>
      <c r="M95" s="58"/>
      <c r="N95" s="58"/>
      <c r="O95" s="58"/>
      <c r="P95" s="441"/>
      <c r="Q95" s="59"/>
    </row>
    <row r="96" spans="1:18" ht="15.75" thickBot="1" x14ac:dyDescent="0.3">
      <c r="A96" s="10"/>
      <c r="B96" s="10"/>
      <c r="C96" s="10"/>
      <c r="D96" s="10"/>
      <c r="E96" s="10"/>
      <c r="F96" s="10"/>
      <c r="G96" s="10"/>
      <c r="H96" s="10"/>
      <c r="I96" s="254"/>
      <c r="J96" s="10"/>
      <c r="K96" s="10"/>
      <c r="L96" s="10"/>
      <c r="M96" s="10"/>
      <c r="N96" s="10"/>
      <c r="O96" s="10"/>
      <c r="P96" s="58"/>
      <c r="Q96" s="10"/>
    </row>
    <row r="97" spans="1:18" ht="26.25" thickBot="1" x14ac:dyDescent="0.25">
      <c r="A97" s="653" t="s">
        <v>41</v>
      </c>
      <c r="B97" s="643" t="s">
        <v>12</v>
      </c>
      <c r="C97" s="102"/>
      <c r="D97" s="69"/>
      <c r="E97" s="643" t="s">
        <v>1</v>
      </c>
      <c r="F97" s="643" t="s">
        <v>13</v>
      </c>
      <c r="G97" s="639" t="s">
        <v>104</v>
      </c>
      <c r="H97" s="639" t="s">
        <v>111</v>
      </c>
      <c r="I97" s="639" t="s">
        <v>95</v>
      </c>
      <c r="J97" s="643" t="s">
        <v>14</v>
      </c>
      <c r="K97" s="643" t="s">
        <v>2</v>
      </c>
      <c r="L97" s="643" t="s">
        <v>15</v>
      </c>
      <c r="M97" s="643" t="s">
        <v>16</v>
      </c>
      <c r="N97" s="647" t="s">
        <v>103</v>
      </c>
      <c r="O97" s="643" t="s">
        <v>17</v>
      </c>
      <c r="P97" s="10"/>
      <c r="Q97" s="447" t="s">
        <v>18</v>
      </c>
    </row>
    <row r="98" spans="1:18" ht="13.5" customHeight="1" thickBot="1" x14ac:dyDescent="0.25">
      <c r="A98" s="654"/>
      <c r="B98" s="644"/>
      <c r="C98" s="103"/>
      <c r="D98" s="70"/>
      <c r="E98" s="644"/>
      <c r="F98" s="644"/>
      <c r="G98" s="640"/>
      <c r="H98" s="640"/>
      <c r="I98" s="640"/>
      <c r="J98" s="644"/>
      <c r="K98" s="644"/>
      <c r="L98" s="644"/>
      <c r="M98" s="644"/>
      <c r="N98" s="648"/>
      <c r="O98" s="648"/>
      <c r="P98" s="60"/>
      <c r="Q98" s="448"/>
    </row>
    <row r="99" spans="1:18" s="54" customFormat="1" ht="13.5" thickBot="1" x14ac:dyDescent="0.25">
      <c r="A99"/>
      <c r="B99"/>
      <c r="C99"/>
      <c r="D99"/>
      <c r="E99" s="11"/>
      <c r="F99"/>
      <c r="G99"/>
      <c r="H99"/>
      <c r="I99" s="11"/>
      <c r="J99"/>
      <c r="K99"/>
      <c r="L99"/>
      <c r="M99"/>
      <c r="N99"/>
      <c r="O99"/>
      <c r="P99" s="61"/>
      <c r="Q99"/>
    </row>
    <row r="100" spans="1:18" s="54" customFormat="1" ht="14.25" x14ac:dyDescent="0.2">
      <c r="A100" s="487" t="s">
        <v>354</v>
      </c>
      <c r="B100" s="488" t="s">
        <v>100</v>
      </c>
      <c r="C100" s="489">
        <v>4117.95</v>
      </c>
      <c r="D100" s="224"/>
      <c r="E100" s="490" t="s">
        <v>3</v>
      </c>
      <c r="F100" s="517">
        <v>45536</v>
      </c>
      <c r="G100" s="426" t="s">
        <v>563</v>
      </c>
      <c r="H100" s="329" t="s">
        <v>564</v>
      </c>
      <c r="I100" s="486" t="s">
        <v>143</v>
      </c>
      <c r="J100" s="491">
        <v>14455.14</v>
      </c>
      <c r="K100" s="329">
        <f>J100/30*20</f>
        <v>9636.7599999999984</v>
      </c>
      <c r="L100" s="329">
        <f>J100/30*15*0.25</f>
        <v>1806.8924999999999</v>
      </c>
      <c r="M100" s="329"/>
      <c r="N100" s="329">
        <f>J100*0.03</f>
        <v>433.65419999999995</v>
      </c>
      <c r="O100" s="181">
        <v>1455.14</v>
      </c>
      <c r="P100"/>
      <c r="Q100" s="406"/>
      <c r="R100" s="82"/>
    </row>
    <row r="101" spans="1:18" s="404" customFormat="1" ht="14.25" x14ac:dyDescent="0.2">
      <c r="A101" s="487" t="s">
        <v>432</v>
      </c>
      <c r="B101" s="488" t="s">
        <v>97</v>
      </c>
      <c r="C101" s="329">
        <v>2212.5</v>
      </c>
      <c r="D101" s="329"/>
      <c r="E101" s="490" t="s">
        <v>3</v>
      </c>
      <c r="F101" s="517">
        <v>45536</v>
      </c>
      <c r="G101" s="426" t="s">
        <v>126</v>
      </c>
      <c r="H101" s="329" t="s">
        <v>127</v>
      </c>
      <c r="I101" s="486" t="s">
        <v>143</v>
      </c>
      <c r="J101" s="492">
        <v>9742.93</v>
      </c>
      <c r="K101" s="224">
        <f>J101/30*20</f>
        <v>6495.2866666666669</v>
      </c>
      <c r="L101" s="224">
        <f>J101/30*15*0.25</f>
        <v>1217.86625</v>
      </c>
      <c r="M101" s="277"/>
      <c r="N101" s="224">
        <f>J101*0.03</f>
        <v>292.28789999999998</v>
      </c>
      <c r="O101" s="493">
        <v>742.93</v>
      </c>
      <c r="P101" s="405"/>
      <c r="Q101" s="484"/>
      <c r="R101" s="82"/>
    </row>
    <row r="102" spans="1:18" s="404" customFormat="1" ht="37.5" customHeight="1" x14ac:dyDescent="0.2">
      <c r="A102" s="487" t="s">
        <v>571</v>
      </c>
      <c r="B102" s="130" t="s">
        <v>435</v>
      </c>
      <c r="C102" s="329"/>
      <c r="D102" s="329"/>
      <c r="E102" s="490" t="s">
        <v>3</v>
      </c>
      <c r="F102" s="517">
        <v>45536</v>
      </c>
      <c r="G102" s="426" t="s">
        <v>654</v>
      </c>
      <c r="H102" s="329" t="s">
        <v>640</v>
      </c>
      <c r="I102" s="486" t="s">
        <v>143</v>
      </c>
      <c r="J102" s="492">
        <v>9742.93</v>
      </c>
      <c r="K102" s="224">
        <f>J102/30*20</f>
        <v>6495.2866666666669</v>
      </c>
      <c r="L102" s="224">
        <f>J102/30*15*0.25</f>
        <v>1217.86625</v>
      </c>
      <c r="M102" s="277"/>
      <c r="N102" s="224">
        <f>J102*0.03</f>
        <v>292.28789999999998</v>
      </c>
      <c r="O102" s="224">
        <v>742.93</v>
      </c>
      <c r="P102" s="516"/>
      <c r="Q102" s="484"/>
      <c r="R102" s="82"/>
    </row>
    <row r="103" spans="1:18" s="404" customFormat="1" ht="40.5" customHeight="1" x14ac:dyDescent="0.2">
      <c r="A103" s="487" t="s">
        <v>572</v>
      </c>
      <c r="B103" s="130" t="s">
        <v>436</v>
      </c>
      <c r="C103" s="329"/>
      <c r="D103" s="329"/>
      <c r="E103" s="490" t="s">
        <v>3</v>
      </c>
      <c r="F103" s="517">
        <v>45536</v>
      </c>
      <c r="G103" s="426" t="s">
        <v>656</v>
      </c>
      <c r="H103" s="329" t="s">
        <v>642</v>
      </c>
      <c r="I103" s="486" t="s">
        <v>143</v>
      </c>
      <c r="J103" s="492">
        <v>9742.93</v>
      </c>
      <c r="K103" s="224">
        <f>J103/30*20</f>
        <v>6495.2866666666669</v>
      </c>
      <c r="L103" s="224">
        <f>J103/30*15*0.25</f>
        <v>1217.86625</v>
      </c>
      <c r="M103" s="277"/>
      <c r="N103" s="224">
        <f>J103*0.03</f>
        <v>292.28789999999998</v>
      </c>
      <c r="O103" s="493">
        <v>742.93</v>
      </c>
      <c r="P103" s="516"/>
      <c r="Q103" s="484"/>
      <c r="R103" s="82"/>
    </row>
    <row r="104" spans="1:18" s="404" customFormat="1" ht="42.75" customHeight="1" x14ac:dyDescent="0.2">
      <c r="A104" s="487" t="s">
        <v>573</v>
      </c>
      <c r="B104" s="130" t="s">
        <v>437</v>
      </c>
      <c r="C104" s="329"/>
      <c r="D104" s="329"/>
      <c r="E104" s="490" t="s">
        <v>3</v>
      </c>
      <c r="F104" s="517">
        <v>45536</v>
      </c>
      <c r="G104" s="426" t="s">
        <v>655</v>
      </c>
      <c r="H104" s="329" t="s">
        <v>641</v>
      </c>
      <c r="I104" s="486" t="s">
        <v>143</v>
      </c>
      <c r="J104" s="492">
        <v>9742.93</v>
      </c>
      <c r="K104" s="224">
        <f t="shared" ref="K104:K115" si="8">J104/30*20</f>
        <v>6495.2866666666669</v>
      </c>
      <c r="L104" s="224">
        <f t="shared" ref="L104:L115" si="9">J104/30*15*0.25</f>
        <v>1217.86625</v>
      </c>
      <c r="M104" s="277"/>
      <c r="N104" s="224">
        <f t="shared" ref="N104:N115" si="10">J104*0.03</f>
        <v>292.28789999999998</v>
      </c>
      <c r="O104" s="224">
        <v>742.93</v>
      </c>
      <c r="P104" s="516"/>
      <c r="Q104" s="484"/>
      <c r="R104" s="82"/>
    </row>
    <row r="105" spans="1:18" s="404" customFormat="1" ht="38.25" x14ac:dyDescent="0.2">
      <c r="A105" s="487" t="s">
        <v>574</v>
      </c>
      <c r="B105" s="130" t="s">
        <v>438</v>
      </c>
      <c r="C105" s="329"/>
      <c r="D105" s="329"/>
      <c r="E105" s="490" t="s">
        <v>3</v>
      </c>
      <c r="F105" s="517">
        <v>45536</v>
      </c>
      <c r="G105" s="426" t="s">
        <v>657</v>
      </c>
      <c r="H105" s="329" t="s">
        <v>643</v>
      </c>
      <c r="I105" s="486" t="s">
        <v>143</v>
      </c>
      <c r="J105" s="492">
        <v>9742.93</v>
      </c>
      <c r="K105" s="224">
        <f t="shared" si="8"/>
        <v>6495.2866666666669</v>
      </c>
      <c r="L105" s="224">
        <f t="shared" si="9"/>
        <v>1217.86625</v>
      </c>
      <c r="M105" s="277"/>
      <c r="N105" s="224">
        <f t="shared" si="10"/>
        <v>292.28789999999998</v>
      </c>
      <c r="O105" s="493">
        <v>742.93</v>
      </c>
      <c r="P105" s="516"/>
      <c r="Q105" s="484"/>
      <c r="R105" s="82"/>
    </row>
    <row r="106" spans="1:18" s="404" customFormat="1" ht="27.75" customHeight="1" x14ac:dyDescent="0.2">
      <c r="A106" s="487" t="s">
        <v>575</v>
      </c>
      <c r="B106" s="130" t="s">
        <v>108</v>
      </c>
      <c r="C106" s="329"/>
      <c r="D106" s="329"/>
      <c r="E106" s="490" t="s">
        <v>3</v>
      </c>
      <c r="F106" s="517">
        <v>45536</v>
      </c>
      <c r="G106" s="426" t="s">
        <v>647</v>
      </c>
      <c r="H106" s="329" t="s">
        <v>648</v>
      </c>
      <c r="I106" s="486" t="s">
        <v>143</v>
      </c>
      <c r="J106" s="492">
        <v>9742.93</v>
      </c>
      <c r="K106" s="224">
        <f t="shared" si="8"/>
        <v>6495.2866666666669</v>
      </c>
      <c r="L106" s="224">
        <f t="shared" si="9"/>
        <v>1217.86625</v>
      </c>
      <c r="M106" s="277"/>
      <c r="N106" s="224">
        <f t="shared" si="10"/>
        <v>292.28789999999998</v>
      </c>
      <c r="O106" s="224">
        <v>742.93</v>
      </c>
      <c r="P106" s="516"/>
      <c r="Q106" s="484"/>
      <c r="R106" s="82"/>
    </row>
    <row r="107" spans="1:18" s="404" customFormat="1" ht="27.75" customHeight="1" x14ac:dyDescent="0.2">
      <c r="A107" s="487" t="s">
        <v>576</v>
      </c>
      <c r="B107" s="124" t="s">
        <v>161</v>
      </c>
      <c r="C107" s="329"/>
      <c r="D107" s="329"/>
      <c r="E107" s="490" t="s">
        <v>3</v>
      </c>
      <c r="F107" s="517">
        <v>45536</v>
      </c>
      <c r="G107" s="426" t="s">
        <v>651</v>
      </c>
      <c r="H107" s="329" t="s">
        <v>652</v>
      </c>
      <c r="I107" s="486" t="s">
        <v>143</v>
      </c>
      <c r="J107" s="492">
        <v>9742.93</v>
      </c>
      <c r="K107" s="224">
        <f t="shared" si="8"/>
        <v>6495.2866666666669</v>
      </c>
      <c r="L107" s="224">
        <f t="shared" si="9"/>
        <v>1217.86625</v>
      </c>
      <c r="M107" s="277"/>
      <c r="N107" s="224">
        <f t="shared" si="10"/>
        <v>292.28789999999998</v>
      </c>
      <c r="O107" s="493">
        <v>742.93</v>
      </c>
      <c r="P107" s="516"/>
      <c r="Q107" s="484"/>
      <c r="R107" s="82"/>
    </row>
    <row r="108" spans="1:18" s="404" customFormat="1" ht="14.25" x14ac:dyDescent="0.2">
      <c r="A108" s="487" t="s">
        <v>577</v>
      </c>
      <c r="B108" s="124" t="s">
        <v>109</v>
      </c>
      <c r="C108" s="329"/>
      <c r="D108" s="329"/>
      <c r="E108" s="490" t="s">
        <v>3</v>
      </c>
      <c r="F108" s="517">
        <v>45536</v>
      </c>
      <c r="G108" s="426" t="s">
        <v>644</v>
      </c>
      <c r="H108" s="329" t="s">
        <v>645</v>
      </c>
      <c r="I108" s="486" t="s">
        <v>143</v>
      </c>
      <c r="J108" s="492">
        <v>9742.93</v>
      </c>
      <c r="K108" s="224">
        <f t="shared" si="8"/>
        <v>6495.2866666666669</v>
      </c>
      <c r="L108" s="224">
        <f t="shared" si="9"/>
        <v>1217.86625</v>
      </c>
      <c r="M108" s="277"/>
      <c r="N108" s="224">
        <f t="shared" si="10"/>
        <v>292.28789999999998</v>
      </c>
      <c r="O108" s="224">
        <v>742.93</v>
      </c>
      <c r="P108" s="516"/>
      <c r="Q108" s="484"/>
      <c r="R108" s="82"/>
    </row>
    <row r="109" spans="1:18" s="404" customFormat="1" ht="14.25" x14ac:dyDescent="0.2">
      <c r="A109" s="487" t="s">
        <v>578</v>
      </c>
      <c r="B109" s="124" t="s">
        <v>110</v>
      </c>
      <c r="C109" s="329"/>
      <c r="D109" s="329"/>
      <c r="E109" s="490" t="s">
        <v>3</v>
      </c>
      <c r="F109" s="517">
        <v>45536</v>
      </c>
      <c r="G109" s="426" t="s">
        <v>653</v>
      </c>
      <c r="H109" s="329" t="s">
        <v>639</v>
      </c>
      <c r="I109" s="486" t="s">
        <v>143</v>
      </c>
      <c r="J109" s="492">
        <v>9742.93</v>
      </c>
      <c r="K109" s="224">
        <f t="shared" si="8"/>
        <v>6495.2866666666669</v>
      </c>
      <c r="L109" s="224">
        <f t="shared" si="9"/>
        <v>1217.86625</v>
      </c>
      <c r="M109" s="277"/>
      <c r="N109" s="224">
        <f t="shared" si="10"/>
        <v>292.28789999999998</v>
      </c>
      <c r="O109" s="493">
        <v>742.93</v>
      </c>
      <c r="P109" s="516"/>
      <c r="Q109" s="484"/>
      <c r="R109" s="82"/>
    </row>
    <row r="110" spans="1:18" s="404" customFormat="1" ht="14.25" x14ac:dyDescent="0.2">
      <c r="A110" s="487"/>
      <c r="B110" s="124" t="s">
        <v>110</v>
      </c>
      <c r="C110" s="329"/>
      <c r="D110" s="329"/>
      <c r="E110" s="490"/>
      <c r="F110" s="517">
        <v>45536</v>
      </c>
      <c r="G110" s="426"/>
      <c r="H110" s="329"/>
      <c r="I110" s="486"/>
      <c r="J110" s="492">
        <v>9742.93</v>
      </c>
      <c r="K110" s="224"/>
      <c r="L110" s="224"/>
      <c r="M110" s="277"/>
      <c r="N110" s="224"/>
      <c r="O110" s="224">
        <v>742.93</v>
      </c>
      <c r="P110" s="516"/>
      <c r="Q110" s="484"/>
      <c r="R110" s="82"/>
    </row>
    <row r="111" spans="1:18" s="404" customFormat="1" ht="14.25" x14ac:dyDescent="0.2">
      <c r="A111" s="487" t="s">
        <v>579</v>
      </c>
      <c r="B111" s="124" t="s">
        <v>439</v>
      </c>
      <c r="C111" s="329"/>
      <c r="D111" s="329"/>
      <c r="E111" s="490" t="s">
        <v>3</v>
      </c>
      <c r="F111" s="517">
        <v>45536</v>
      </c>
      <c r="G111" s="426" t="s">
        <v>646</v>
      </c>
      <c r="H111" s="329" t="s">
        <v>636</v>
      </c>
      <c r="I111" s="486" t="s">
        <v>143</v>
      </c>
      <c r="J111" s="492">
        <v>9742.93</v>
      </c>
      <c r="K111" s="224">
        <f t="shared" si="8"/>
        <v>6495.2866666666669</v>
      </c>
      <c r="L111" s="224">
        <f t="shared" si="9"/>
        <v>1217.86625</v>
      </c>
      <c r="M111" s="277"/>
      <c r="N111" s="224">
        <f t="shared" si="10"/>
        <v>292.28789999999998</v>
      </c>
      <c r="O111" s="493">
        <v>742.93</v>
      </c>
      <c r="P111" s="516"/>
      <c r="Q111" s="484"/>
      <c r="R111" s="82"/>
    </row>
    <row r="112" spans="1:18" s="404" customFormat="1" ht="14.25" x14ac:dyDescent="0.2">
      <c r="A112" s="487" t="s">
        <v>580</v>
      </c>
      <c r="B112" s="130" t="s">
        <v>96</v>
      </c>
      <c r="C112" s="329"/>
      <c r="D112" s="329"/>
      <c r="E112" s="490" t="s">
        <v>3</v>
      </c>
      <c r="F112" s="517">
        <v>45536</v>
      </c>
      <c r="G112" s="426" t="s">
        <v>649</v>
      </c>
      <c r="H112" s="329" t="s">
        <v>638</v>
      </c>
      <c r="I112" s="486" t="s">
        <v>143</v>
      </c>
      <c r="J112" s="492">
        <v>9742.93</v>
      </c>
      <c r="K112" s="224">
        <f t="shared" si="8"/>
        <v>6495.2866666666669</v>
      </c>
      <c r="L112" s="224">
        <f t="shared" si="9"/>
        <v>1217.86625</v>
      </c>
      <c r="M112" s="277"/>
      <c r="N112" s="224">
        <f t="shared" si="10"/>
        <v>292.28789999999998</v>
      </c>
      <c r="O112" s="224">
        <v>742.93</v>
      </c>
      <c r="P112" s="516"/>
      <c r="Q112" s="484"/>
      <c r="R112" s="82"/>
    </row>
    <row r="113" spans="1:18" s="404" customFormat="1" ht="38.25" x14ac:dyDescent="0.2">
      <c r="A113" s="487" t="s">
        <v>581</v>
      </c>
      <c r="B113" s="124" t="s">
        <v>172</v>
      </c>
      <c r="C113" s="329"/>
      <c r="D113" s="329"/>
      <c r="E113" s="490" t="s">
        <v>3</v>
      </c>
      <c r="F113" s="517">
        <v>45536</v>
      </c>
      <c r="G113" s="426" t="s">
        <v>650</v>
      </c>
      <c r="H113" s="329" t="s">
        <v>637</v>
      </c>
      <c r="I113" s="486" t="s">
        <v>143</v>
      </c>
      <c r="J113" s="492">
        <v>9742.93</v>
      </c>
      <c r="K113" s="224">
        <f t="shared" si="8"/>
        <v>6495.2866666666669</v>
      </c>
      <c r="L113" s="224">
        <f t="shared" si="9"/>
        <v>1217.86625</v>
      </c>
      <c r="M113" s="277"/>
      <c r="N113" s="224">
        <f t="shared" si="10"/>
        <v>292.28789999999998</v>
      </c>
      <c r="O113" s="493">
        <v>742.93</v>
      </c>
      <c r="P113" s="516"/>
      <c r="Q113" s="484"/>
      <c r="R113" s="82"/>
    </row>
    <row r="114" spans="1:18" s="404" customFormat="1" ht="14.25" x14ac:dyDescent="0.2">
      <c r="A114" s="487" t="s">
        <v>582</v>
      </c>
      <c r="B114" s="124" t="s">
        <v>98</v>
      </c>
      <c r="C114" s="329"/>
      <c r="D114" s="329"/>
      <c r="E114" s="490" t="s">
        <v>3</v>
      </c>
      <c r="F114" s="517">
        <v>45536</v>
      </c>
      <c r="G114" s="426" t="s">
        <v>658</v>
      </c>
      <c r="H114" s="329" t="s">
        <v>659</v>
      </c>
      <c r="I114" s="486"/>
      <c r="J114" s="492">
        <v>9742.93</v>
      </c>
      <c r="K114" s="224">
        <f t="shared" si="8"/>
        <v>6495.2866666666669</v>
      </c>
      <c r="L114" s="224">
        <f t="shared" si="9"/>
        <v>1217.86625</v>
      </c>
      <c r="M114" s="277"/>
      <c r="N114" s="224">
        <f t="shared" si="10"/>
        <v>292.28789999999998</v>
      </c>
      <c r="O114" s="224">
        <v>742.93</v>
      </c>
      <c r="P114" s="516"/>
      <c r="Q114" s="484"/>
      <c r="R114" s="82"/>
    </row>
    <row r="115" spans="1:18" s="404" customFormat="1" ht="14.25" x14ac:dyDescent="0.2">
      <c r="A115" s="494" t="s">
        <v>583</v>
      </c>
      <c r="B115" s="495" t="s">
        <v>189</v>
      </c>
      <c r="C115" s="116"/>
      <c r="D115" s="116"/>
      <c r="E115" s="490" t="s">
        <v>3</v>
      </c>
      <c r="F115" s="517">
        <v>45536</v>
      </c>
      <c r="G115" s="496"/>
      <c r="H115" s="116"/>
      <c r="I115" s="486" t="s">
        <v>143</v>
      </c>
      <c r="J115" s="492">
        <v>9742.93</v>
      </c>
      <c r="K115" s="224">
        <f t="shared" si="8"/>
        <v>6495.2866666666669</v>
      </c>
      <c r="L115" s="224">
        <f t="shared" si="9"/>
        <v>1217.86625</v>
      </c>
      <c r="M115" s="277"/>
      <c r="N115" s="224">
        <f t="shared" si="10"/>
        <v>292.28789999999998</v>
      </c>
      <c r="O115" s="329">
        <v>742.93</v>
      </c>
      <c r="P115" s="485"/>
      <c r="Q115" s="3"/>
      <c r="R115" s="82"/>
    </row>
    <row r="116" spans="1:18" ht="14.25" x14ac:dyDescent="0.2">
      <c r="Q116" s="407"/>
    </row>
    <row r="117" spans="1:18" s="408" customFormat="1" ht="15" thickBot="1" x14ac:dyDescent="0.25">
      <c r="A117" s="14"/>
      <c r="B117" s="14"/>
      <c r="C117" s="14"/>
      <c r="D117" s="14"/>
      <c r="E117" s="25"/>
      <c r="F117" s="26"/>
      <c r="G117" s="26"/>
      <c r="H117" s="26"/>
      <c r="I117" s="255"/>
      <c r="J117" s="26"/>
      <c r="K117" s="26"/>
      <c r="L117" s="26"/>
      <c r="M117" s="26"/>
      <c r="N117" s="26"/>
      <c r="O117" s="26"/>
      <c r="P117" s="405"/>
      <c r="Q117" s="26"/>
    </row>
    <row r="118" spans="1:18" s="403" customFormat="1" ht="15" thickBot="1" x14ac:dyDescent="0.25">
      <c r="A118" s="14"/>
      <c r="B118" s="14"/>
      <c r="C118" s="14"/>
      <c r="D118" s="14"/>
      <c r="E118" s="15"/>
      <c r="F118" s="84" t="s">
        <v>43</v>
      </c>
      <c r="G118" s="146"/>
      <c r="H118" s="146"/>
      <c r="I118" s="203"/>
      <c r="J118" s="88">
        <f>SUM(J100:J115)</f>
        <v>160599.08999999994</v>
      </c>
      <c r="K118" s="88">
        <f>SUM(K100:K115)</f>
        <v>100570.77333333333</v>
      </c>
      <c r="L118" s="88">
        <f>SUM(L100:L115)</f>
        <v>18857.019999999993</v>
      </c>
      <c r="M118" s="88">
        <f t="shared" ref="M118" si="11">SUM(M100:M115)</f>
        <v>0</v>
      </c>
      <c r="N118" s="88">
        <f>SUM(N100:N115)</f>
        <v>4525.6847999999991</v>
      </c>
      <c r="O118" s="88">
        <f>SUM(O100:O115)</f>
        <v>12599.090000000002</v>
      </c>
      <c r="P118" s="26"/>
      <c r="Q118" s="88">
        <f>SUM([1]Hoja1!Q210:Q250)</f>
        <v>0</v>
      </c>
    </row>
    <row r="119" spans="1:18" s="403" customFormat="1" ht="15" thickBot="1" x14ac:dyDescent="0.25">
      <c r="A119" s="16"/>
      <c r="B119"/>
      <c r="C119"/>
      <c r="D119"/>
      <c r="E119" s="4"/>
      <c r="F119" s="83"/>
      <c r="G119" s="83"/>
      <c r="H119" s="83"/>
      <c r="I119" s="205"/>
      <c r="J119" s="90"/>
      <c r="K119" s="90"/>
      <c r="L119" s="90"/>
      <c r="M119" s="90"/>
      <c r="N119" s="90"/>
      <c r="O119" s="90"/>
      <c r="P119" s="88">
        <f>SUM([1]Hoja1!P210:P250)</f>
        <v>0</v>
      </c>
      <c r="Q119" s="90"/>
    </row>
    <row r="120" spans="1:18" s="403" customFormat="1" ht="34.5" customHeight="1" thickBot="1" x14ac:dyDescent="0.25">
      <c r="A120" s="16"/>
      <c r="B120"/>
      <c r="C120"/>
      <c r="D120"/>
      <c r="E120" s="658" t="s">
        <v>37</v>
      </c>
      <c r="F120" s="659"/>
      <c r="G120" s="325"/>
      <c r="H120" s="325"/>
      <c r="I120" s="325"/>
      <c r="J120" s="115">
        <f>SUM(J50+J86+J118)</f>
        <v>403877.89999999991</v>
      </c>
      <c r="K120" s="115">
        <v>0</v>
      </c>
      <c r="L120" s="115">
        <v>0</v>
      </c>
      <c r="M120" s="115">
        <f>M118+M50+M86</f>
        <v>0</v>
      </c>
      <c r="N120" s="115">
        <f>N118+N50++N23+N86</f>
        <v>17662.498199999998</v>
      </c>
      <c r="O120" s="115">
        <f>O118+O50+O86+O23</f>
        <v>62992.87000000001</v>
      </c>
      <c r="P120" s="90"/>
      <c r="Q120" s="115">
        <f>Q118+Q50+Q86</f>
        <v>0</v>
      </c>
    </row>
    <row r="121" spans="1:18" s="403" customFormat="1" ht="34.5" customHeight="1" thickBot="1" x14ac:dyDescent="0.25">
      <c r="A121" s="16"/>
      <c r="B121"/>
      <c r="C121"/>
      <c r="D121"/>
      <c r="E121" s="660" t="s">
        <v>40</v>
      </c>
      <c r="F121" s="661"/>
      <c r="G121" s="324"/>
      <c r="H121" s="326"/>
      <c r="I121" s="287"/>
      <c r="J121" s="115">
        <f>J120*12</f>
        <v>4846534.7999999989</v>
      </c>
      <c r="K121" s="115">
        <f>K118+K86+K23+K50</f>
        <v>392499.96</v>
      </c>
      <c r="L121" s="115">
        <f>L118+L86+L50+L23</f>
        <v>73593.742499999993</v>
      </c>
      <c r="M121" s="115">
        <f>M120*12</f>
        <v>0</v>
      </c>
      <c r="N121" s="115">
        <f>N120*12</f>
        <v>211949.97839999996</v>
      </c>
      <c r="O121" s="115">
        <f>O120*12</f>
        <v>755914.44000000018</v>
      </c>
      <c r="P121" s="115">
        <f>P119+P50+P87</f>
        <v>0</v>
      </c>
      <c r="Q121" s="88">
        <f>SUM(Q116:Q119)</f>
        <v>0</v>
      </c>
    </row>
    <row r="122" spans="1:18" ht="13.5" thickBot="1" x14ac:dyDescent="0.25">
      <c r="A122" s="16"/>
      <c r="B122"/>
      <c r="C122"/>
      <c r="D122"/>
      <c r="E122" s="4"/>
      <c r="F122" s="83"/>
      <c r="G122" s="83"/>
      <c r="H122" s="83"/>
      <c r="I122" s="205"/>
      <c r="J122" s="90"/>
      <c r="K122" s="90"/>
      <c r="L122" s="90"/>
      <c r="M122" s="90"/>
      <c r="N122" s="90"/>
      <c r="O122" s="90"/>
      <c r="P122" s="115">
        <f>P121*12</f>
        <v>0</v>
      </c>
    </row>
    <row r="123" spans="1:18" ht="13.5" customHeight="1" x14ac:dyDescent="0.2">
      <c r="A123" s="16" t="s">
        <v>35</v>
      </c>
      <c r="B123"/>
      <c r="C123"/>
      <c r="D123"/>
      <c r="E123" s="4"/>
      <c r="F123" s="51"/>
      <c r="G123" s="83"/>
      <c r="H123" s="83"/>
      <c r="I123" s="205"/>
      <c r="J123" s="29"/>
      <c r="K123" s="29"/>
      <c r="L123" s="29"/>
      <c r="M123" s="29"/>
      <c r="N123" s="29"/>
      <c r="O123" s="29"/>
      <c r="P123" s="90"/>
      <c r="Q123" s="90"/>
    </row>
    <row r="124" spans="1:18" s="85" customFormat="1" ht="12.75" customHeight="1" x14ac:dyDescent="0.2">
      <c r="A124" s="1"/>
      <c r="B124" s="1"/>
      <c r="C124" s="107"/>
      <c r="D124" s="73"/>
      <c r="E124" s="1"/>
      <c r="F124" s="1"/>
      <c r="G124" s="147"/>
      <c r="H124" s="147"/>
      <c r="I124" s="250"/>
      <c r="J124" s="2"/>
      <c r="K124" s="2"/>
      <c r="L124" s="2"/>
      <c r="M124" s="1"/>
      <c r="N124" s="1"/>
      <c r="O124" s="2"/>
      <c r="P124" s="30"/>
      <c r="Q124" s="30"/>
    </row>
    <row r="125" spans="1:18" s="85" customFormat="1" ht="12.75" customHeight="1" x14ac:dyDescent="0.2">
      <c r="A125" s="1"/>
      <c r="B125" s="1"/>
      <c r="C125" s="107"/>
      <c r="D125" s="73"/>
      <c r="E125" s="1"/>
      <c r="F125" s="1"/>
      <c r="G125" s="147"/>
      <c r="H125" s="147"/>
      <c r="I125" s="250"/>
      <c r="J125" s="2"/>
      <c r="K125" s="2"/>
      <c r="L125" s="2"/>
      <c r="M125" s="1"/>
      <c r="N125" s="1"/>
      <c r="O125" s="2"/>
      <c r="P125" s="1"/>
      <c r="Q125" s="1"/>
    </row>
    <row r="126" spans="1:18" s="85" customFormat="1" ht="12.75" customHeight="1" x14ac:dyDescent="0.2">
      <c r="A126" s="1"/>
      <c r="B126" s="1"/>
      <c r="C126" s="107"/>
      <c r="D126" s="73"/>
      <c r="E126" s="1"/>
      <c r="F126" s="1"/>
      <c r="G126" s="147"/>
      <c r="H126" s="147"/>
      <c r="I126" s="250"/>
      <c r="J126" s="2"/>
      <c r="K126" s="2"/>
      <c r="L126" s="2"/>
      <c r="M126" s="1"/>
      <c r="N126" s="1"/>
      <c r="O126" s="2"/>
      <c r="P126" s="1"/>
      <c r="Q126" s="1"/>
    </row>
    <row r="127" spans="1:18" s="85" customFormat="1" ht="12.75" customHeight="1" x14ac:dyDescent="0.2">
      <c r="A127" s="1"/>
      <c r="B127" s="1"/>
      <c r="C127" s="107"/>
      <c r="D127" s="73"/>
      <c r="E127" s="1"/>
      <c r="F127" s="1"/>
      <c r="G127" s="147"/>
      <c r="H127" s="147"/>
      <c r="I127" s="250"/>
      <c r="J127" s="2"/>
      <c r="K127" s="2"/>
      <c r="L127" s="2"/>
      <c r="M127" s="1"/>
      <c r="N127" s="1"/>
      <c r="O127" s="2"/>
      <c r="P127" s="1"/>
      <c r="Q127" s="1"/>
    </row>
  </sheetData>
  <mergeCells count="72">
    <mergeCell ref="N64:N65"/>
    <mergeCell ref="L64:L65"/>
    <mergeCell ref="M64:M65"/>
    <mergeCell ref="J64:J65"/>
    <mergeCell ref="L61:Q61"/>
    <mergeCell ref="A5:Q5"/>
    <mergeCell ref="A6:Q6"/>
    <mergeCell ref="J11:J12"/>
    <mergeCell ref="B11:B12"/>
    <mergeCell ref="E11:E12"/>
    <mergeCell ref="O11:O12"/>
    <mergeCell ref="Q11:Q12"/>
    <mergeCell ref="N11:N12"/>
    <mergeCell ref="K11:K12"/>
    <mergeCell ref="L11:L12"/>
    <mergeCell ref="M11:M12"/>
    <mergeCell ref="L8:Q8"/>
    <mergeCell ref="A9:F9"/>
    <mergeCell ref="G11:G12"/>
    <mergeCell ref="H11:H12"/>
    <mergeCell ref="I11:I12"/>
    <mergeCell ref="E120:F120"/>
    <mergeCell ref="E121:F121"/>
    <mergeCell ref="F11:F12"/>
    <mergeCell ref="A11:A12"/>
    <mergeCell ref="A97:A98"/>
    <mergeCell ref="B97:B98"/>
    <mergeCell ref="E97:E98"/>
    <mergeCell ref="F97:F98"/>
    <mergeCell ref="F64:F65"/>
    <mergeCell ref="E64:E65"/>
    <mergeCell ref="A64:A65"/>
    <mergeCell ref="B64:B65"/>
    <mergeCell ref="A62:F62"/>
    <mergeCell ref="A58:Q58"/>
    <mergeCell ref="A59:Q59"/>
    <mergeCell ref="M41:M42"/>
    <mergeCell ref="A32:Q32"/>
    <mergeCell ref="A39:F39"/>
    <mergeCell ref="L41:L42"/>
    <mergeCell ref="J41:J42"/>
    <mergeCell ref="K41:K42"/>
    <mergeCell ref="B41:B42"/>
    <mergeCell ref="A41:A42"/>
    <mergeCell ref="L38:Q38"/>
    <mergeCell ref="N41:N42"/>
    <mergeCell ref="O41:O42"/>
    <mergeCell ref="Q41:Q42"/>
    <mergeCell ref="G41:G42"/>
    <mergeCell ref="H41:H42"/>
    <mergeCell ref="I41:I42"/>
    <mergeCell ref="M97:M98"/>
    <mergeCell ref="A33:Q33"/>
    <mergeCell ref="E41:E42"/>
    <mergeCell ref="F41:F42"/>
    <mergeCell ref="A35:B35"/>
    <mergeCell ref="J97:J98"/>
    <mergeCell ref="N97:N98"/>
    <mergeCell ref="O97:O98"/>
    <mergeCell ref="Q64:Q65"/>
    <mergeCell ref="G64:G65"/>
    <mergeCell ref="H64:H65"/>
    <mergeCell ref="I64:I65"/>
    <mergeCell ref="K64:K65"/>
    <mergeCell ref="O64:O65"/>
    <mergeCell ref="G97:G98"/>
    <mergeCell ref="A57:Q57"/>
    <mergeCell ref="H97:H98"/>
    <mergeCell ref="I97:I98"/>
    <mergeCell ref="A95:F95"/>
    <mergeCell ref="K97:K98"/>
    <mergeCell ref="L97:L98"/>
  </mergeCells>
  <phoneticPr fontId="0" type="noConversion"/>
  <hyperlinks>
    <hyperlink ref="I76" r:id="rId1" xr:uid="{00000000-0004-0000-0000-00000E000000}"/>
    <hyperlink ref="I75" r:id="rId2" xr:uid="{00000000-0004-0000-0000-000010000000}"/>
    <hyperlink ref="I77" r:id="rId3" xr:uid="{00000000-0004-0000-0000-000011000000}"/>
    <hyperlink ref="I80" r:id="rId4" xr:uid="{00000000-0004-0000-0000-000014000000}"/>
    <hyperlink ref="I81" r:id="rId5" xr:uid="{00000000-0004-0000-0000-000015000000}"/>
    <hyperlink ref="I100" r:id="rId6" xr:uid="{00000000-0004-0000-0000-000017000000}"/>
    <hyperlink ref="I78" r:id="rId7" xr:uid="{00000000-0004-0000-0000-00001C000000}"/>
    <hyperlink ref="I82" r:id="rId8" xr:uid="{00000000-0004-0000-0000-00001F000000}"/>
    <hyperlink ref="I115" r:id="rId9" xr:uid="{50BF4F8D-B6EE-4DDA-8DDE-579B3DE76B1E}"/>
    <hyperlink ref="I102" r:id="rId10" xr:uid="{F319A49F-8D6A-4D32-8129-7A884B9CCE39}"/>
    <hyperlink ref="I104" r:id="rId11" xr:uid="{FF0F7CFF-545F-4D27-AC50-DF4D27FB9234}"/>
    <hyperlink ref="I106" r:id="rId12" xr:uid="{F296962D-8F38-4A7A-8A09-0B52DFA39E40}"/>
    <hyperlink ref="I108" r:id="rId13" xr:uid="{C6858207-470C-4626-AC1D-7CBE011965CF}"/>
    <hyperlink ref="I111" r:id="rId14" xr:uid="{E68D34A2-7B0C-448B-8CA6-244DD4F3E7F3}"/>
    <hyperlink ref="I113" r:id="rId15" xr:uid="{4A75BA12-E7E0-430A-B3BC-D472B0AF54C7}"/>
    <hyperlink ref="I16" r:id="rId16" xr:uid="{28A8F7A4-4BB1-46DD-90C3-B699B1865E01}"/>
    <hyperlink ref="I79" r:id="rId17" xr:uid="{9EEC10FC-E6AB-4AFF-876D-DA5DB4605880}"/>
  </hyperlinks>
  <pageMargins left="0.70866141732283472" right="0.15748031496062992" top="0.78740157480314965" bottom="0.39370078740157483" header="0.23622047244094491" footer="0"/>
  <pageSetup paperSize="5" scale="50" fitToHeight="2" orientation="landscape" r:id="rId18"/>
  <headerFooter alignWithMargins="0"/>
  <rowBreaks count="3" manualBreakCount="3">
    <brk id="28" max="16383" man="1"/>
    <brk id="56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Q51"/>
  <sheetViews>
    <sheetView view="pageBreakPreview" topLeftCell="A13" zoomScale="70" zoomScaleNormal="80" zoomScaleSheetLayoutView="70" workbookViewId="0">
      <selection activeCell="A41" sqref="A41:P41"/>
    </sheetView>
  </sheetViews>
  <sheetFormatPr baseColWidth="10" defaultColWidth="9.140625" defaultRowHeight="15" x14ac:dyDescent="0.2"/>
  <cols>
    <col min="1" max="1" width="37.85546875" style="1" customWidth="1"/>
    <col min="2" max="2" width="27" style="1" customWidth="1"/>
    <col min="3" max="3" width="27" style="107" hidden="1" customWidth="1"/>
    <col min="4" max="4" width="9.7109375" style="1" customWidth="1"/>
    <col min="5" max="5" width="15.85546875" style="1" customWidth="1"/>
    <col min="6" max="6" width="28.28515625" style="153" bestFit="1" customWidth="1"/>
    <col min="7" max="7" width="24.140625" style="153" customWidth="1"/>
    <col min="8" max="8" width="28" style="153" customWidth="1"/>
    <col min="9" max="9" width="16.42578125" style="2" customWidth="1"/>
    <col min="10" max="10" width="15.28515625" style="2" customWidth="1"/>
    <col min="11" max="11" width="19.140625" style="2" customWidth="1"/>
    <col min="12" max="12" width="13.7109375" style="1" customWidth="1"/>
    <col min="13" max="13" width="14.140625" style="1" customWidth="1"/>
    <col min="14" max="14" width="15.28515625" style="2" customWidth="1"/>
    <col min="15" max="15" width="9.140625" style="1" hidden="1" customWidth="1"/>
    <col min="16" max="16" width="10.85546875" style="1" customWidth="1"/>
    <col min="17" max="17" width="17" style="510" customWidth="1"/>
    <col min="18" max="18" width="9.140625" style="1"/>
    <col min="19" max="19" width="11.28515625" style="1" bestFit="1" customWidth="1"/>
    <col min="20" max="16384" width="9.140625" style="1"/>
  </cols>
  <sheetData>
    <row r="1" spans="1:17" s="4" customFormat="1" x14ac:dyDescent="0.2">
      <c r="I1" s="5"/>
      <c r="J1" s="5"/>
      <c r="K1" s="5"/>
      <c r="N1" s="5"/>
      <c r="Q1" s="509"/>
    </row>
    <row r="2" spans="1:17" s="4" customFormat="1" x14ac:dyDescent="0.2">
      <c r="I2" s="5"/>
      <c r="J2" s="5"/>
      <c r="K2" s="5"/>
      <c r="N2" s="5"/>
      <c r="Q2" s="509"/>
    </row>
    <row r="3" spans="1:17" s="4" customFormat="1" x14ac:dyDescent="0.2">
      <c r="I3" s="5"/>
      <c r="J3" s="5"/>
      <c r="K3" s="5"/>
      <c r="N3" s="5"/>
      <c r="Q3" s="509"/>
    </row>
    <row r="4" spans="1:17" s="4" customFormat="1" x14ac:dyDescent="0.2">
      <c r="I4" s="5"/>
      <c r="J4" s="5"/>
      <c r="K4" s="5"/>
      <c r="N4" s="5"/>
      <c r="Q4" s="509"/>
    </row>
    <row r="5" spans="1:17" s="4" customFormat="1" x14ac:dyDescent="0.2">
      <c r="I5" s="5"/>
      <c r="J5" s="5"/>
      <c r="K5" s="5"/>
      <c r="N5" s="5"/>
      <c r="Q5" s="509"/>
    </row>
    <row r="6" spans="1:17" s="4" customFormat="1" ht="18" x14ac:dyDescent="0.25">
      <c r="A6" s="652" t="s">
        <v>0</v>
      </c>
      <c r="B6" s="652"/>
      <c r="C6" s="652"/>
      <c r="D6" s="652"/>
      <c r="E6" s="652"/>
      <c r="F6" s="652"/>
      <c r="G6" s="652"/>
      <c r="H6" s="652"/>
      <c r="I6" s="652"/>
      <c r="J6" s="652"/>
      <c r="K6" s="652"/>
      <c r="L6" s="652"/>
      <c r="M6" s="652"/>
      <c r="N6" s="652"/>
      <c r="O6" s="652"/>
      <c r="P6" s="652"/>
      <c r="Q6" s="509"/>
    </row>
    <row r="7" spans="1:17" s="4" customFormat="1" ht="15.75" x14ac:dyDescent="0.25">
      <c r="A7" s="645" t="s">
        <v>57</v>
      </c>
      <c r="B7" s="645"/>
      <c r="C7" s="645"/>
      <c r="D7" s="645"/>
      <c r="E7" s="645"/>
      <c r="F7" s="645"/>
      <c r="G7" s="645"/>
      <c r="H7" s="645"/>
      <c r="I7" s="645"/>
      <c r="J7" s="645"/>
      <c r="K7" s="645"/>
      <c r="L7" s="645"/>
      <c r="M7" s="645"/>
      <c r="N7" s="645"/>
      <c r="O7" s="645"/>
      <c r="P7" s="645"/>
      <c r="Q7" s="509"/>
    </row>
    <row r="8" spans="1:17" s="4" customFormat="1" ht="15.75" x14ac:dyDescent="0.25">
      <c r="A8" s="645"/>
      <c r="B8" s="645"/>
      <c r="C8" s="645"/>
      <c r="D8" s="645"/>
      <c r="E8" s="645"/>
      <c r="F8" s="645"/>
      <c r="G8" s="645"/>
      <c r="H8" s="645"/>
      <c r="I8" s="645"/>
      <c r="J8" s="645"/>
      <c r="K8" s="645"/>
      <c r="L8" s="645"/>
      <c r="M8" s="645"/>
      <c r="N8" s="645"/>
      <c r="O8" s="645"/>
      <c r="P8" s="645"/>
      <c r="Q8" s="509"/>
    </row>
    <row r="9" spans="1:17" ht="15.75" thickBot="1" x14ac:dyDescent="0.25">
      <c r="A9" s="54"/>
      <c r="B9" s="54"/>
      <c r="D9" s="54"/>
      <c r="E9" s="54"/>
      <c r="L9" s="54"/>
      <c r="M9" s="54"/>
      <c r="O9" s="54"/>
      <c r="P9" s="54"/>
    </row>
    <row r="10" spans="1:17" ht="15.75" x14ac:dyDescent="0.25">
      <c r="A10" s="55" t="s">
        <v>22</v>
      </c>
      <c r="B10" s="56"/>
      <c r="C10" s="104"/>
      <c r="D10" s="57"/>
      <c r="E10" s="56"/>
      <c r="F10" s="151"/>
      <c r="G10" s="151"/>
      <c r="H10" s="151"/>
      <c r="I10" s="56"/>
      <c r="J10" s="56"/>
      <c r="K10" s="655" t="s">
        <v>213</v>
      </c>
      <c r="L10" s="655"/>
      <c r="M10" s="655"/>
      <c r="N10" s="655"/>
      <c r="O10" s="655"/>
      <c r="P10" s="656"/>
    </row>
    <row r="11" spans="1:17" ht="16.5" thickBot="1" x14ac:dyDescent="0.3">
      <c r="A11" s="641" t="s">
        <v>45</v>
      </c>
      <c r="B11" s="642"/>
      <c r="C11" s="642"/>
      <c r="D11" s="642"/>
      <c r="E11" s="642"/>
      <c r="F11" s="150"/>
      <c r="G11" s="150"/>
      <c r="H11" s="150"/>
      <c r="I11" s="58"/>
      <c r="J11" s="58"/>
      <c r="K11" s="58"/>
      <c r="L11" s="58"/>
      <c r="M11" s="58"/>
      <c r="N11" s="58"/>
      <c r="O11" s="58"/>
      <c r="P11" s="59"/>
    </row>
    <row r="12" spans="1:17" ht="15.75" thickBot="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7" ht="12.75" customHeight="1" x14ac:dyDescent="0.2">
      <c r="A13" s="653" t="s">
        <v>41</v>
      </c>
      <c r="B13" s="643" t="s">
        <v>12</v>
      </c>
      <c r="C13" s="102"/>
      <c r="D13" s="643" t="s">
        <v>1</v>
      </c>
      <c r="E13" s="643" t="s">
        <v>13</v>
      </c>
      <c r="F13" s="639" t="s">
        <v>104</v>
      </c>
      <c r="G13" s="639" t="s">
        <v>111</v>
      </c>
      <c r="H13" s="639" t="s">
        <v>95</v>
      </c>
      <c r="I13" s="643" t="s">
        <v>14</v>
      </c>
      <c r="J13" s="643" t="s">
        <v>2</v>
      </c>
      <c r="K13" s="643" t="s">
        <v>15</v>
      </c>
      <c r="L13" s="643" t="s">
        <v>16</v>
      </c>
      <c r="M13" s="647" t="s">
        <v>103</v>
      </c>
      <c r="N13" s="643" t="s">
        <v>17</v>
      </c>
      <c r="O13" s="60"/>
      <c r="P13" s="657" t="s">
        <v>18</v>
      </c>
    </row>
    <row r="14" spans="1:17" ht="15.75" thickBot="1" x14ac:dyDescent="0.25">
      <c r="A14" s="654"/>
      <c r="B14" s="644"/>
      <c r="C14" s="103"/>
      <c r="D14" s="644"/>
      <c r="E14" s="644"/>
      <c r="F14" s="640"/>
      <c r="G14" s="640"/>
      <c r="H14" s="640"/>
      <c r="I14" s="644"/>
      <c r="J14" s="644"/>
      <c r="K14" s="644"/>
      <c r="L14" s="644"/>
      <c r="M14" s="648"/>
      <c r="N14" s="648"/>
      <c r="O14" s="61"/>
      <c r="P14" s="650"/>
    </row>
    <row r="15" spans="1:17" x14ac:dyDescent="0.2">
      <c r="A15" s="180"/>
      <c r="B15" s="180"/>
      <c r="C15" s="180"/>
      <c r="D15" s="618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/>
      <c r="P15"/>
    </row>
    <row r="16" spans="1:17" x14ac:dyDescent="0.2">
      <c r="A16" s="123" t="s">
        <v>245</v>
      </c>
      <c r="B16" s="195" t="s">
        <v>71</v>
      </c>
      <c r="C16" s="335">
        <v>4419.9000000000005</v>
      </c>
      <c r="D16" s="209" t="s">
        <v>3</v>
      </c>
      <c r="E16" s="148">
        <v>45536</v>
      </c>
      <c r="F16" s="148" t="s">
        <v>463</v>
      </c>
      <c r="G16" s="619" t="s">
        <v>464</v>
      </c>
      <c r="H16" s="211" t="s">
        <v>144</v>
      </c>
      <c r="I16" s="126">
        <v>29697.200000000001</v>
      </c>
      <c r="J16" s="329">
        <f>+I16/30*20</f>
        <v>19798.133333333331</v>
      </c>
      <c r="K16" s="329">
        <f>I16/30*15*0.25</f>
        <v>3712.15</v>
      </c>
      <c r="L16" s="126">
        <v>0</v>
      </c>
      <c r="M16" s="329">
        <f>I16*0.03</f>
        <v>890.91599999999994</v>
      </c>
      <c r="N16" s="126">
        <v>4697.2</v>
      </c>
      <c r="O16" s="6"/>
      <c r="P16" s="6"/>
      <c r="Q16" s="511"/>
    </row>
    <row r="17" spans="1:17" x14ac:dyDescent="0.2">
      <c r="A17" s="335"/>
      <c r="B17" s="335"/>
      <c r="C17" s="335"/>
      <c r="D17" s="338"/>
      <c r="E17" s="148"/>
      <c r="F17" s="148"/>
      <c r="G17" s="148"/>
      <c r="H17" s="148"/>
      <c r="I17" s="329"/>
      <c r="J17" s="329"/>
      <c r="K17" s="329"/>
      <c r="L17" s="329"/>
      <c r="M17" s="329"/>
      <c r="N17" s="116"/>
      <c r="O17" s="6"/>
      <c r="P17" s="6"/>
    </row>
    <row r="18" spans="1:17" ht="15.75" thickBot="1" x14ac:dyDescent="0.25">
      <c r="A18" s="14"/>
      <c r="B18" s="14"/>
      <c r="C18" s="14"/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</row>
    <row r="19" spans="1:17" ht="12.75" customHeight="1" thickBot="1" x14ac:dyDescent="0.25">
      <c r="A19" s="14"/>
      <c r="B19" s="14"/>
      <c r="C19" s="14"/>
      <c r="D19" s="15"/>
      <c r="E19" s="84" t="s">
        <v>43</v>
      </c>
      <c r="F19" s="152"/>
      <c r="G19" s="152"/>
      <c r="H19" s="152"/>
      <c r="I19" s="24">
        <f t="shared" ref="I19:P19" si="0">SUM(I16:I17)</f>
        <v>29697.200000000001</v>
      </c>
      <c r="J19" s="24">
        <f t="shared" si="0"/>
        <v>19798.133333333331</v>
      </c>
      <c r="K19" s="24">
        <f t="shared" si="0"/>
        <v>3712.15</v>
      </c>
      <c r="L19" s="24">
        <f t="shared" si="0"/>
        <v>0</v>
      </c>
      <c r="M19" s="24">
        <f t="shared" si="0"/>
        <v>890.91599999999994</v>
      </c>
      <c r="N19" s="24">
        <f t="shared" si="0"/>
        <v>4697.2</v>
      </c>
      <c r="O19" s="24">
        <f t="shared" si="0"/>
        <v>0</v>
      </c>
      <c r="P19" s="87">
        <f t="shared" si="0"/>
        <v>0</v>
      </c>
    </row>
    <row r="20" spans="1:17" x14ac:dyDescent="0.2">
      <c r="A20" s="16" t="s">
        <v>19</v>
      </c>
      <c r="B20"/>
      <c r="C20"/>
      <c r="D20" s="4"/>
      <c r="E20" s="83"/>
      <c r="F20" s="83"/>
      <c r="G20" s="83"/>
      <c r="H20" s="83"/>
      <c r="I20" s="91"/>
      <c r="J20" s="91"/>
      <c r="K20" s="91"/>
      <c r="L20" s="91"/>
      <c r="M20" s="91"/>
      <c r="N20" s="91"/>
      <c r="O20" s="91"/>
      <c r="P20" s="91"/>
    </row>
    <row r="21" spans="1:17" x14ac:dyDescent="0.2">
      <c r="A21" s="16" t="s">
        <v>5</v>
      </c>
      <c r="B21"/>
      <c r="C21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7" s="4" customFormat="1" x14ac:dyDescent="0.2">
      <c r="A22" s="62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509"/>
    </row>
    <row r="23" spans="1:17" s="4" customFormat="1" x14ac:dyDescent="0.2">
      <c r="A23" s="62" t="s">
        <v>35</v>
      </c>
      <c r="I23" s="5"/>
      <c r="J23" s="5"/>
      <c r="K23" s="5"/>
      <c r="N23" s="5"/>
      <c r="Q23" s="509"/>
    </row>
    <row r="24" spans="1:17" s="4" customFormat="1" x14ac:dyDescent="0.2">
      <c r="A24" s="62"/>
      <c r="I24" s="5"/>
      <c r="J24" s="5"/>
      <c r="K24" s="5"/>
      <c r="N24" s="5"/>
      <c r="Q24" s="509"/>
    </row>
    <row r="25" spans="1:17" s="4" customFormat="1" ht="18" x14ac:dyDescent="0.25">
      <c r="A25" s="363"/>
      <c r="B25" s="363"/>
      <c r="C25" s="363"/>
      <c r="D25" s="363"/>
      <c r="E25" s="363"/>
      <c r="F25" s="363"/>
      <c r="G25" s="363"/>
      <c r="H25" s="363"/>
      <c r="I25" s="363"/>
      <c r="J25" s="363"/>
      <c r="K25" s="363"/>
      <c r="L25" s="363"/>
      <c r="M25" s="363"/>
      <c r="N25" s="363"/>
      <c r="O25" s="363"/>
      <c r="P25" s="363"/>
      <c r="Q25" s="509"/>
    </row>
    <row r="26" spans="1:17" s="4" customFormat="1" ht="18" x14ac:dyDescent="0.25">
      <c r="A26" s="199"/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509"/>
    </row>
    <row r="27" spans="1:17" s="4" customFormat="1" ht="18" x14ac:dyDescent="0.25">
      <c r="A27" s="199"/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509"/>
    </row>
    <row r="28" spans="1:17" s="4" customFormat="1" ht="18" x14ac:dyDescent="0.25">
      <c r="A28" s="199"/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509"/>
    </row>
    <row r="29" spans="1:17" s="4" customFormat="1" ht="18" x14ac:dyDescent="0.25">
      <c r="A29" s="199"/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509"/>
    </row>
    <row r="30" spans="1:17" s="4" customFormat="1" ht="18" x14ac:dyDescent="0.25">
      <c r="A30" s="652" t="s">
        <v>0</v>
      </c>
      <c r="B30" s="652"/>
      <c r="C30" s="652"/>
      <c r="D30" s="652"/>
      <c r="E30" s="652"/>
      <c r="F30" s="652"/>
      <c r="G30" s="652"/>
      <c r="H30" s="652"/>
      <c r="I30" s="652"/>
      <c r="J30" s="652"/>
      <c r="K30" s="652"/>
      <c r="L30" s="652"/>
      <c r="M30" s="652"/>
      <c r="N30" s="652"/>
      <c r="O30" s="652"/>
      <c r="P30" s="652"/>
      <c r="Q30" s="509"/>
    </row>
    <row r="31" spans="1:17" s="4" customFormat="1" ht="15.75" x14ac:dyDescent="0.25">
      <c r="A31" s="645" t="s">
        <v>57</v>
      </c>
      <c r="B31" s="645"/>
      <c r="C31" s="645"/>
      <c r="D31" s="645"/>
      <c r="E31" s="645"/>
      <c r="F31" s="645"/>
      <c r="G31" s="645"/>
      <c r="H31" s="645"/>
      <c r="I31" s="645"/>
      <c r="J31" s="645"/>
      <c r="K31" s="645"/>
      <c r="L31" s="645"/>
      <c r="M31" s="645"/>
      <c r="N31" s="645"/>
      <c r="O31" s="645"/>
      <c r="P31" s="645"/>
      <c r="Q31" s="509"/>
    </row>
    <row r="32" spans="1:17" s="4" customFormat="1" ht="15.75" x14ac:dyDescent="0.25">
      <c r="A32" s="362"/>
      <c r="B32" s="362"/>
      <c r="C32" s="362"/>
      <c r="D32" s="362"/>
      <c r="E32" s="362"/>
      <c r="F32" s="362"/>
      <c r="G32" s="362"/>
      <c r="H32" s="362"/>
      <c r="I32" s="362"/>
      <c r="J32" s="362"/>
      <c r="K32" s="362"/>
      <c r="L32" s="362"/>
      <c r="M32" s="362"/>
      <c r="N32" s="362"/>
      <c r="O32" s="362"/>
      <c r="P32" s="362"/>
      <c r="Q32" s="509"/>
    </row>
    <row r="33" spans="1:17" ht="15.75" thickBot="1" x14ac:dyDescent="0.25"/>
    <row r="34" spans="1:17" ht="15.75" x14ac:dyDescent="0.25">
      <c r="A34" s="55" t="s">
        <v>22</v>
      </c>
      <c r="B34" s="56"/>
      <c r="C34" s="104"/>
      <c r="D34" s="57"/>
      <c r="E34" s="56"/>
      <c r="F34" s="151"/>
      <c r="G34" s="151"/>
      <c r="H34" s="151"/>
      <c r="I34" s="56"/>
      <c r="J34" s="56"/>
      <c r="K34" s="655" t="s">
        <v>213</v>
      </c>
      <c r="L34" s="655"/>
      <c r="M34" s="655"/>
      <c r="N34" s="655"/>
      <c r="O34" s="655"/>
      <c r="P34" s="656"/>
    </row>
    <row r="35" spans="1:17" ht="16.5" thickBot="1" x14ac:dyDescent="0.3">
      <c r="A35" s="360" t="s">
        <v>45</v>
      </c>
      <c r="B35" s="361"/>
      <c r="C35" s="361"/>
      <c r="D35" s="361"/>
      <c r="E35" s="361"/>
      <c r="F35" s="150"/>
      <c r="G35" s="150"/>
      <c r="H35" s="150"/>
      <c r="I35" s="58"/>
      <c r="J35" s="58"/>
      <c r="K35" s="58"/>
      <c r="L35" s="58"/>
      <c r="M35" s="58"/>
      <c r="N35" s="58"/>
      <c r="O35" s="58"/>
      <c r="P35" s="59"/>
    </row>
    <row r="36" spans="1:17" ht="15.75" thickBo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7" ht="12.75" customHeight="1" x14ac:dyDescent="0.2">
      <c r="A37" s="663" t="s">
        <v>41</v>
      </c>
      <c r="B37" s="663" t="s">
        <v>12</v>
      </c>
      <c r="C37" s="163"/>
      <c r="D37" s="663" t="s">
        <v>1</v>
      </c>
      <c r="E37" s="663" t="s">
        <v>13</v>
      </c>
      <c r="F37" s="666" t="s">
        <v>104</v>
      </c>
      <c r="G37" s="668" t="s">
        <v>111</v>
      </c>
      <c r="H37" s="666" t="s">
        <v>95</v>
      </c>
      <c r="I37" s="663" t="s">
        <v>14</v>
      </c>
      <c r="J37" s="663" t="s">
        <v>2</v>
      </c>
      <c r="K37" s="663" t="s">
        <v>15</v>
      </c>
      <c r="L37" s="663" t="s">
        <v>16</v>
      </c>
      <c r="M37" s="670" t="s">
        <v>103</v>
      </c>
      <c r="N37" s="663" t="s">
        <v>17</v>
      </c>
      <c r="O37" s="288"/>
      <c r="P37" s="657" t="s">
        <v>18</v>
      </c>
    </row>
    <row r="38" spans="1:17" ht="15.75" thickBot="1" x14ac:dyDescent="0.25">
      <c r="A38" s="664"/>
      <c r="B38" s="665"/>
      <c r="C38" s="300"/>
      <c r="D38" s="665"/>
      <c r="E38" s="665"/>
      <c r="F38" s="667"/>
      <c r="G38" s="669"/>
      <c r="H38" s="667"/>
      <c r="I38" s="665"/>
      <c r="J38" s="665"/>
      <c r="K38" s="665"/>
      <c r="L38" s="665"/>
      <c r="M38" s="664"/>
      <c r="N38" s="664"/>
      <c r="O38" s="296"/>
      <c r="P38" s="650"/>
    </row>
    <row r="39" spans="1:17" s="66" customFormat="1" x14ac:dyDescent="0.2">
      <c r="A39" s="123" t="s">
        <v>246</v>
      </c>
      <c r="B39" s="195" t="s">
        <v>72</v>
      </c>
      <c r="C39" s="110">
        <v>1110</v>
      </c>
      <c r="D39" s="209" t="s">
        <v>3</v>
      </c>
      <c r="E39" s="148">
        <v>45536</v>
      </c>
      <c r="F39" s="148" t="s">
        <v>396</v>
      </c>
      <c r="G39" s="81" t="s">
        <v>397</v>
      </c>
      <c r="H39" s="213" t="s">
        <v>143</v>
      </c>
      <c r="I39" s="125">
        <v>16981.02</v>
      </c>
      <c r="J39" s="329">
        <f>+I39/30*20</f>
        <v>11320.68</v>
      </c>
      <c r="K39" s="329">
        <f>I39/30*15*0.25</f>
        <v>2122.6275000000001</v>
      </c>
      <c r="L39" s="125">
        <v>0</v>
      </c>
      <c r="M39" s="329">
        <f>I39*0.03</f>
        <v>509.43059999999997</v>
      </c>
      <c r="N39" s="127">
        <v>1981.02</v>
      </c>
      <c r="O39" s="81"/>
      <c r="P39" s="81"/>
      <c r="Q39" s="511"/>
    </row>
    <row r="40" spans="1:17" s="383" customFormat="1" x14ac:dyDescent="0.2">
      <c r="A40" s="129" t="s">
        <v>587</v>
      </c>
      <c r="B40" s="283" t="s">
        <v>176</v>
      </c>
      <c r="C40" s="113"/>
      <c r="D40" s="209" t="s">
        <v>3</v>
      </c>
      <c r="E40" s="148">
        <v>45536</v>
      </c>
      <c r="F40" s="148"/>
      <c r="G40" s="335"/>
      <c r="H40" s="213" t="s">
        <v>143</v>
      </c>
      <c r="I40" s="181">
        <v>10865.02</v>
      </c>
      <c r="J40" s="329">
        <f>+I40/30*20</f>
        <v>7243.3466666666673</v>
      </c>
      <c r="K40" s="329">
        <f>I40/30*15*0.25</f>
        <v>1358.1275000000001</v>
      </c>
      <c r="L40" s="125">
        <v>0</v>
      </c>
      <c r="M40" s="329">
        <f>I40*0.03</f>
        <v>325.95060000000001</v>
      </c>
      <c r="N40" s="131">
        <v>865.02</v>
      </c>
      <c r="O40" s="335"/>
      <c r="P40" s="335"/>
      <c r="Q40" s="511"/>
    </row>
    <row r="41" spans="1:17" s="107" customFormat="1" x14ac:dyDescent="0.2">
      <c r="A41" s="129" t="s">
        <v>191</v>
      </c>
      <c r="B41" s="195" t="s">
        <v>178</v>
      </c>
      <c r="C41" s="335"/>
      <c r="D41" s="209" t="s">
        <v>3</v>
      </c>
      <c r="E41" s="148">
        <v>45536</v>
      </c>
      <c r="F41" s="207" t="s">
        <v>457</v>
      </c>
      <c r="G41" s="243" t="s">
        <v>204</v>
      </c>
      <c r="H41" s="217" t="s">
        <v>143</v>
      </c>
      <c r="I41" s="223">
        <v>18224.82</v>
      </c>
      <c r="J41" s="224">
        <f>I41/30*20</f>
        <v>12149.880000000001</v>
      </c>
      <c r="K41" s="224">
        <f>I41/30*15*0.25</f>
        <v>2278.1025</v>
      </c>
      <c r="L41" s="223">
        <v>0</v>
      </c>
      <c r="M41" s="224">
        <f>I41*0.03</f>
        <v>546.74459999999999</v>
      </c>
      <c r="N41" s="223">
        <v>2224.8200000000002</v>
      </c>
      <c r="O41" s="206"/>
      <c r="P41" s="215"/>
      <c r="Q41" s="511"/>
    </row>
    <row r="42" spans="1:17" x14ac:dyDescent="0.2">
      <c r="A42" s="330"/>
      <c r="B42" s="330"/>
      <c r="C42" s="330"/>
      <c r="D42" s="330"/>
      <c r="E42" s="330"/>
      <c r="F42" s="330"/>
      <c r="G42" s="330"/>
      <c r="H42" s="330"/>
      <c r="I42" s="617"/>
      <c r="J42" s="617"/>
      <c r="K42" s="617"/>
      <c r="L42" s="330"/>
      <c r="M42" s="330"/>
      <c r="N42" s="617"/>
      <c r="O42" s="330"/>
      <c r="P42" s="330"/>
    </row>
    <row r="43" spans="1:17" ht="15.75" thickBot="1" x14ac:dyDescent="0.25">
      <c r="A43" s="14"/>
      <c r="B43" s="14"/>
      <c r="C43" s="14"/>
      <c r="D43" s="25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</row>
    <row r="44" spans="1:17" ht="15.75" thickBot="1" x14ac:dyDescent="0.25">
      <c r="A44" s="16" t="s">
        <v>19</v>
      </c>
      <c r="B44"/>
      <c r="C44"/>
      <c r="D44"/>
      <c r="E44" s="364" t="s">
        <v>43</v>
      </c>
      <c r="F44" s="52"/>
      <c r="G44" s="52"/>
      <c r="H44" s="52"/>
      <c r="I44" s="20">
        <f>SUM(I39:I43)</f>
        <v>46070.86</v>
      </c>
      <c r="J44" s="20">
        <f>SUM(J39:J43)</f>
        <v>30713.906666666669</v>
      </c>
      <c r="K44" s="20">
        <f>SUM(K39:K43)</f>
        <v>5758.8575000000001</v>
      </c>
      <c r="L44" s="20">
        <f t="shared" ref="L44:P44" si="1">SUM(L39:L43)</f>
        <v>0</v>
      </c>
      <c r="M44" s="20">
        <f>SUM(M39:M43)</f>
        <v>1382.1258</v>
      </c>
      <c r="N44" s="20">
        <f>SUM(N39:N43)</f>
        <v>5070.8600000000006</v>
      </c>
      <c r="O44" s="20">
        <f t="shared" si="1"/>
        <v>0</v>
      </c>
      <c r="P44" s="20">
        <f t="shared" si="1"/>
        <v>0</v>
      </c>
    </row>
    <row r="45" spans="1:17" s="365" customFormat="1" ht="26.25" thickBot="1" x14ac:dyDescent="0.25">
      <c r="A45" s="16"/>
      <c r="B45"/>
      <c r="C45"/>
      <c r="D45"/>
      <c r="E45" s="366" t="s">
        <v>37</v>
      </c>
      <c r="F45" s="52"/>
      <c r="G45" s="52"/>
      <c r="H45" s="52"/>
      <c r="I45" s="20">
        <f t="shared" ref="I45:P45" si="2">I44+I19</f>
        <v>75768.06</v>
      </c>
      <c r="J45" s="20">
        <f t="shared" si="2"/>
        <v>50512.04</v>
      </c>
      <c r="K45" s="20">
        <f t="shared" si="2"/>
        <v>9471.0074999999997</v>
      </c>
      <c r="L45" s="20">
        <f t="shared" si="2"/>
        <v>0</v>
      </c>
      <c r="M45" s="20">
        <f t="shared" si="2"/>
        <v>2273.0418</v>
      </c>
      <c r="N45" s="20">
        <f t="shared" si="2"/>
        <v>9768.0600000000013</v>
      </c>
      <c r="O45" s="20">
        <f t="shared" si="2"/>
        <v>0</v>
      </c>
      <c r="P45" s="20">
        <f t="shared" si="2"/>
        <v>0</v>
      </c>
      <c r="Q45" s="510"/>
    </row>
    <row r="46" spans="1:17" ht="26.25" thickBot="1" x14ac:dyDescent="0.25">
      <c r="A46" s="16" t="s">
        <v>5</v>
      </c>
      <c r="B46"/>
      <c r="C46"/>
      <c r="D46"/>
      <c r="E46" s="52" t="s">
        <v>44</v>
      </c>
      <c r="F46" s="52"/>
      <c r="G46" s="52"/>
      <c r="H46" s="52"/>
      <c r="I46" s="20">
        <f>I45*12</f>
        <v>909216.72</v>
      </c>
      <c r="J46" s="20">
        <f>J45</f>
        <v>50512.04</v>
      </c>
      <c r="K46" s="20">
        <f>K45</f>
        <v>9471.0074999999997</v>
      </c>
      <c r="L46" s="20">
        <f>L45*12</f>
        <v>0</v>
      </c>
      <c r="M46" s="20">
        <f>M45*12</f>
        <v>27276.5016</v>
      </c>
      <c r="N46" s="20">
        <f>N45*12</f>
        <v>117216.72000000002</v>
      </c>
      <c r="O46" s="20">
        <f>O44*12</f>
        <v>0</v>
      </c>
      <c r="P46" s="20">
        <f>P44*12</f>
        <v>0</v>
      </c>
    </row>
    <row r="47" spans="1:17" s="54" customFormat="1" x14ac:dyDescent="0.2">
      <c r="A47" s="16" t="s">
        <v>35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 s="510"/>
    </row>
    <row r="48" spans="1:17" s="54" customFormat="1" x14ac:dyDescent="0.2">
      <c r="A48" s="16"/>
      <c r="B48"/>
      <c r="C48"/>
      <c r="D48"/>
      <c r="F48" s="153"/>
      <c r="G48" s="153"/>
      <c r="H48" s="153"/>
      <c r="J48" s="40"/>
      <c r="K48" s="40"/>
      <c r="L48" s="82"/>
      <c r="Q48" s="510"/>
    </row>
    <row r="49" spans="1:17" s="85" customFormat="1" x14ac:dyDescent="0.2">
      <c r="A49" s="16"/>
      <c r="B49"/>
      <c r="C49"/>
      <c r="D49"/>
      <c r="E49" s="83"/>
      <c r="F49" s="83"/>
      <c r="G49" s="83"/>
      <c r="H49" s="83"/>
      <c r="I49" s="91"/>
      <c r="J49" s="91"/>
      <c r="K49" s="91"/>
      <c r="L49" s="91"/>
      <c r="M49" s="91"/>
      <c r="N49" s="91"/>
      <c r="O49" s="92"/>
      <c r="P49" s="92"/>
      <c r="Q49" s="510"/>
    </row>
    <row r="50" spans="1:17" s="85" customFormat="1" x14ac:dyDescent="0.2">
      <c r="A50" s="16"/>
      <c r="B50"/>
      <c r="C50"/>
      <c r="D50"/>
      <c r="E50" s="83"/>
      <c r="F50" s="83"/>
      <c r="G50" s="83"/>
      <c r="H50" s="83"/>
      <c r="I50" s="91"/>
      <c r="J50" s="91"/>
      <c r="K50" s="91"/>
      <c r="L50" s="91"/>
      <c r="M50" s="91"/>
      <c r="N50" s="91"/>
      <c r="O50" s="92"/>
      <c r="P50" s="92"/>
      <c r="Q50" s="510"/>
    </row>
    <row r="51" spans="1:17" s="85" customFormat="1" x14ac:dyDescent="0.2">
      <c r="A51" s="16"/>
      <c r="B51"/>
      <c r="C51"/>
      <c r="D51"/>
      <c r="E51" s="83"/>
      <c r="F51" s="83"/>
      <c r="G51" s="83"/>
      <c r="H51" s="83"/>
      <c r="I51" s="91"/>
      <c r="J51" s="91"/>
      <c r="K51" s="91"/>
      <c r="L51" s="91"/>
      <c r="M51" s="91"/>
      <c r="N51" s="91"/>
      <c r="O51" s="92"/>
      <c r="P51" s="92"/>
      <c r="Q51" s="510"/>
    </row>
  </sheetData>
  <mergeCells count="36">
    <mergeCell ref="J37:J38"/>
    <mergeCell ref="N37:N38"/>
    <mergeCell ref="P37:P38"/>
    <mergeCell ref="K37:K38"/>
    <mergeCell ref="L37:L38"/>
    <mergeCell ref="M37:M38"/>
    <mergeCell ref="A37:A38"/>
    <mergeCell ref="B37:B38"/>
    <mergeCell ref="D37:D38"/>
    <mergeCell ref="E37:E38"/>
    <mergeCell ref="I37:I38"/>
    <mergeCell ref="F37:F38"/>
    <mergeCell ref="G37:G38"/>
    <mergeCell ref="H37:H38"/>
    <mergeCell ref="A6:P6"/>
    <mergeCell ref="A7:P7"/>
    <mergeCell ref="A8:P8"/>
    <mergeCell ref="A13:A14"/>
    <mergeCell ref="B13:B14"/>
    <mergeCell ref="D13:D14"/>
    <mergeCell ref="E13:E14"/>
    <mergeCell ref="I13:I14"/>
    <mergeCell ref="J13:J14"/>
    <mergeCell ref="K13:K14"/>
    <mergeCell ref="L13:L14"/>
    <mergeCell ref="M13:M14"/>
    <mergeCell ref="N13:N14"/>
    <mergeCell ref="K10:P10"/>
    <mergeCell ref="A11:E11"/>
    <mergeCell ref="K34:P34"/>
    <mergeCell ref="P13:P14"/>
    <mergeCell ref="F13:F14"/>
    <mergeCell ref="G13:G14"/>
    <mergeCell ref="H13:H14"/>
    <mergeCell ref="A30:P30"/>
    <mergeCell ref="A31:P31"/>
  </mergeCells>
  <phoneticPr fontId="0" type="noConversion"/>
  <hyperlinks>
    <hyperlink ref="H16" r:id="rId1" xr:uid="{00000000-0004-0000-0100-000000000000}"/>
    <hyperlink ref="H39" r:id="rId2" xr:uid="{00000000-0004-0000-0100-000001000000}"/>
    <hyperlink ref="H40" r:id="rId3" xr:uid="{00000000-0004-0000-0100-000002000000}"/>
    <hyperlink ref="H41" r:id="rId4" xr:uid="{00000000-0004-0000-0100-000003000000}"/>
  </hyperlinks>
  <pageMargins left="0.78" right="0.54" top="0.88" bottom="0.41" header="0.31496062992125984" footer="0"/>
  <pageSetup paperSize="5" scale="59" orientation="landscape" r:id="rId5"/>
  <headerFooter alignWithMargins="0"/>
  <rowBreaks count="3" manualBreakCount="3">
    <brk id="25" max="16383" man="1"/>
    <brk id="27" max="16383" man="1"/>
    <brk id="29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2:Q24"/>
  <sheetViews>
    <sheetView tabSelected="1" view="pageBreakPreview" zoomScale="90" zoomScaleNormal="90" zoomScaleSheetLayoutView="90" workbookViewId="0">
      <selection activeCell="H32" sqref="H32"/>
    </sheetView>
  </sheetViews>
  <sheetFormatPr baseColWidth="10" defaultColWidth="9.140625" defaultRowHeight="12.75" x14ac:dyDescent="0.2"/>
  <cols>
    <col min="1" max="1" width="40.5703125" style="1" customWidth="1"/>
    <col min="2" max="2" width="28.85546875" style="1" customWidth="1"/>
    <col min="3" max="3" width="8.5703125" style="80" hidden="1" customWidth="1"/>
    <col min="4" max="4" width="7.7109375" style="1" customWidth="1"/>
    <col min="5" max="5" width="16.5703125" style="1" customWidth="1"/>
    <col min="6" max="6" width="26.28515625" style="250" customWidth="1"/>
    <col min="7" max="7" width="19.28515625" style="157" customWidth="1"/>
    <col min="8" max="8" width="25.42578125" style="157" customWidth="1"/>
    <col min="9" max="9" width="15.7109375" style="2" customWidth="1"/>
    <col min="10" max="10" width="15" style="2" customWidth="1"/>
    <col min="11" max="11" width="13.42578125" style="2" customWidth="1"/>
    <col min="12" max="12" width="13.7109375" style="1" customWidth="1"/>
    <col min="13" max="13" width="13.28515625" style="1" customWidth="1"/>
    <col min="14" max="14" width="14.85546875" style="2" bestFit="1" customWidth="1"/>
    <col min="15" max="15" width="9.140625" style="1" hidden="1" customWidth="1"/>
    <col min="16" max="16" width="10.5703125" style="1" customWidth="1"/>
    <col min="17" max="17" width="12.140625" style="1" bestFit="1" customWidth="1"/>
    <col min="18" max="16384" width="9.140625" style="1"/>
  </cols>
  <sheetData>
    <row r="2" spans="1:17" ht="18" x14ac:dyDescent="0.25">
      <c r="A2" s="652" t="s">
        <v>0</v>
      </c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</row>
    <row r="3" spans="1:17" ht="15.75" x14ac:dyDescent="0.25">
      <c r="A3" s="645" t="s">
        <v>57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17" ht="15.75" x14ac:dyDescent="0.25">
      <c r="A4" s="645"/>
      <c r="B4" s="645"/>
      <c r="C4" s="645"/>
      <c r="D4" s="645"/>
      <c r="E4" s="645"/>
      <c r="F4" s="645"/>
      <c r="G4" s="645"/>
      <c r="H4" s="645"/>
      <c r="I4" s="645"/>
      <c r="J4" s="645"/>
      <c r="K4" s="645"/>
      <c r="L4" s="645"/>
      <c r="M4" s="645"/>
      <c r="N4" s="645"/>
      <c r="O4" s="645"/>
      <c r="P4" s="645"/>
    </row>
    <row r="5" spans="1:17" ht="13.5" thickBot="1" x14ac:dyDescent="0.25">
      <c r="A5" s="4"/>
      <c r="B5" s="4"/>
      <c r="C5" s="4"/>
      <c r="D5" s="4"/>
      <c r="E5" s="4"/>
      <c r="F5" s="251"/>
      <c r="G5" s="4"/>
      <c r="H5" s="4"/>
      <c r="I5" s="5"/>
      <c r="J5" s="5"/>
      <c r="K5" s="5"/>
      <c r="L5" s="4"/>
      <c r="M5" s="4"/>
      <c r="N5" s="5"/>
      <c r="O5" s="4"/>
      <c r="P5" s="4"/>
    </row>
    <row r="6" spans="1:17" ht="15" x14ac:dyDescent="0.25">
      <c r="A6" s="55" t="s">
        <v>22</v>
      </c>
      <c r="B6" s="56"/>
      <c r="C6" s="79"/>
      <c r="D6" s="57"/>
      <c r="E6" s="56"/>
      <c r="F6" s="252"/>
      <c r="G6" s="155"/>
      <c r="H6" s="155"/>
      <c r="I6" s="56"/>
      <c r="J6" s="56"/>
      <c r="K6" s="655" t="s">
        <v>213</v>
      </c>
      <c r="L6" s="655"/>
      <c r="M6" s="655"/>
      <c r="N6" s="655"/>
      <c r="O6" s="655"/>
      <c r="P6" s="656"/>
    </row>
    <row r="7" spans="1:17" ht="15.75" thickBot="1" x14ac:dyDescent="0.3">
      <c r="A7" s="641" t="s">
        <v>54</v>
      </c>
      <c r="B7" s="642"/>
      <c r="C7" s="642"/>
      <c r="D7" s="642"/>
      <c r="E7" s="642"/>
      <c r="F7" s="253"/>
      <c r="G7" s="154"/>
      <c r="H7" s="154"/>
      <c r="I7" s="58"/>
      <c r="J7" s="58"/>
      <c r="K7" s="58"/>
      <c r="L7" s="58"/>
      <c r="M7" s="58"/>
      <c r="N7" s="58"/>
      <c r="O7" s="58"/>
      <c r="P7" s="59"/>
    </row>
    <row r="8" spans="1:17" ht="14.25" thickBot="1" x14ac:dyDescent="0.25">
      <c r="A8" s="10"/>
      <c r="B8" s="10"/>
      <c r="C8" s="10"/>
      <c r="D8" s="10"/>
      <c r="E8" s="10"/>
      <c r="F8" s="254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7" ht="12.75" customHeight="1" x14ac:dyDescent="0.2">
      <c r="A9" s="671" t="s">
        <v>41</v>
      </c>
      <c r="B9" s="663" t="s">
        <v>12</v>
      </c>
      <c r="C9" s="163"/>
      <c r="D9" s="663" t="s">
        <v>1</v>
      </c>
      <c r="E9" s="663" t="s">
        <v>13</v>
      </c>
      <c r="F9" s="666" t="s">
        <v>104</v>
      </c>
      <c r="G9" s="666" t="s">
        <v>111</v>
      </c>
      <c r="H9" s="666" t="s">
        <v>95</v>
      </c>
      <c r="I9" s="663" t="s">
        <v>14</v>
      </c>
      <c r="J9" s="663" t="s">
        <v>2</v>
      </c>
      <c r="K9" s="675" t="s">
        <v>15</v>
      </c>
      <c r="L9" s="663" t="s">
        <v>16</v>
      </c>
      <c r="M9" s="670" t="s">
        <v>103</v>
      </c>
      <c r="N9" s="673" t="s">
        <v>17</v>
      </c>
      <c r="O9" s="60"/>
      <c r="P9" s="657" t="s">
        <v>18</v>
      </c>
    </row>
    <row r="10" spans="1:17" ht="25.5" customHeight="1" thickBot="1" x14ac:dyDescent="0.25">
      <c r="A10" s="672"/>
      <c r="B10" s="665"/>
      <c r="C10" s="300"/>
      <c r="D10" s="665"/>
      <c r="E10" s="665"/>
      <c r="F10" s="667"/>
      <c r="G10" s="667"/>
      <c r="H10" s="667"/>
      <c r="I10" s="665"/>
      <c r="J10" s="665"/>
      <c r="K10" s="676"/>
      <c r="L10" s="665"/>
      <c r="M10" s="664"/>
      <c r="N10" s="674"/>
      <c r="O10" s="61"/>
      <c r="P10" s="650"/>
    </row>
    <row r="11" spans="1:17" s="212" customFormat="1" x14ac:dyDescent="0.2">
      <c r="A11" s="129" t="s">
        <v>584</v>
      </c>
      <c r="B11" s="130" t="s">
        <v>173</v>
      </c>
      <c r="C11" s="206">
        <v>14685.9</v>
      </c>
      <c r="D11" s="367" t="s">
        <v>3</v>
      </c>
      <c r="E11" s="207">
        <v>45873</v>
      </c>
      <c r="F11" s="207" t="s">
        <v>458</v>
      </c>
      <c r="G11" s="245" t="s">
        <v>459</v>
      </c>
      <c r="H11" s="246" t="s">
        <v>143</v>
      </c>
      <c r="I11" s="165">
        <v>29669.38</v>
      </c>
      <c r="J11" s="214">
        <f t="shared" ref="J11:J17" si="0">I11/30*20</f>
        <v>19779.586666666666</v>
      </c>
      <c r="K11" s="214">
        <f t="shared" ref="K11:K17" si="1">I11/30*15*0.25</f>
        <v>3708.6725000000001</v>
      </c>
      <c r="L11" s="165">
        <v>0</v>
      </c>
      <c r="M11" s="260">
        <f t="shared" ref="M11:M17" si="2">I11*0.03</f>
        <v>890.08140000000003</v>
      </c>
      <c r="N11" s="181">
        <v>4669.38</v>
      </c>
      <c r="O11" s="206"/>
      <c r="P11" s="215"/>
      <c r="Q11" s="278"/>
    </row>
    <row r="12" spans="1:17" s="212" customFormat="1" x14ac:dyDescent="0.2">
      <c r="A12" s="129" t="s">
        <v>247</v>
      </c>
      <c r="B12" s="129" t="s">
        <v>73</v>
      </c>
      <c r="C12" s="206">
        <v>1930.05</v>
      </c>
      <c r="D12" s="367" t="s">
        <v>3</v>
      </c>
      <c r="E12" s="207">
        <v>45536</v>
      </c>
      <c r="F12" s="207" t="s">
        <v>363</v>
      </c>
      <c r="G12" s="245" t="s">
        <v>364</v>
      </c>
      <c r="H12" s="246" t="s">
        <v>143</v>
      </c>
      <c r="I12" s="131">
        <v>20768.060000000001</v>
      </c>
      <c r="J12" s="214">
        <f t="shared" si="0"/>
        <v>13845.373333333335</v>
      </c>
      <c r="K12" s="214">
        <f t="shared" si="1"/>
        <v>2596.0075000000002</v>
      </c>
      <c r="L12" s="131">
        <v>0</v>
      </c>
      <c r="M12" s="260">
        <f t="shared" si="2"/>
        <v>623.04179999999997</v>
      </c>
      <c r="N12" s="214">
        <v>2768.06</v>
      </c>
      <c r="O12" s="206"/>
      <c r="P12" s="215"/>
      <c r="Q12" s="278"/>
    </row>
    <row r="13" spans="1:17" s="212" customFormat="1" x14ac:dyDescent="0.2">
      <c r="A13" s="129" t="s">
        <v>416</v>
      </c>
      <c r="B13" s="129" t="s">
        <v>310</v>
      </c>
      <c r="C13" s="206"/>
      <c r="D13" s="367" t="s">
        <v>3</v>
      </c>
      <c r="E13" s="207">
        <v>45873</v>
      </c>
      <c r="F13" s="207" t="s">
        <v>460</v>
      </c>
      <c r="G13" s="245" t="s">
        <v>190</v>
      </c>
      <c r="H13" s="246" t="s">
        <v>143</v>
      </c>
      <c r="I13" s="131">
        <v>15681.59</v>
      </c>
      <c r="J13" s="214">
        <f>I13/30*20</f>
        <v>10454.393333333333</v>
      </c>
      <c r="K13" s="214">
        <f>I13/30*15*0.25</f>
        <v>1960.1987499999998</v>
      </c>
      <c r="L13" s="165">
        <v>0</v>
      </c>
      <c r="M13" s="260">
        <f>I13*0.03</f>
        <v>470.4477</v>
      </c>
      <c r="N13" s="493">
        <v>1681.59</v>
      </c>
      <c r="O13" s="206"/>
      <c r="P13" s="215"/>
      <c r="Q13" s="278"/>
    </row>
    <row r="14" spans="1:17" s="212" customFormat="1" x14ac:dyDescent="0.2">
      <c r="A14" s="129" t="s">
        <v>248</v>
      </c>
      <c r="B14" s="129" t="s">
        <v>430</v>
      </c>
      <c r="C14" s="206"/>
      <c r="D14" s="367" t="s">
        <v>3</v>
      </c>
      <c r="E14" s="207">
        <v>45536</v>
      </c>
      <c r="F14" s="207" t="s">
        <v>112</v>
      </c>
      <c r="G14" s="245" t="s">
        <v>113</v>
      </c>
      <c r="H14" s="246" t="s">
        <v>143</v>
      </c>
      <c r="I14" s="131">
        <v>10865.02</v>
      </c>
      <c r="J14" s="214">
        <f t="shared" si="0"/>
        <v>7243.3466666666673</v>
      </c>
      <c r="K14" s="214">
        <f t="shared" si="1"/>
        <v>1358.1275000000001</v>
      </c>
      <c r="L14" s="131">
        <v>0</v>
      </c>
      <c r="M14" s="260">
        <f t="shared" si="2"/>
        <v>325.95060000000001</v>
      </c>
      <c r="N14" s="214">
        <v>865.02</v>
      </c>
      <c r="O14" s="206"/>
      <c r="P14" s="215"/>
      <c r="Q14" s="278"/>
    </row>
    <row r="15" spans="1:17" s="212" customFormat="1" x14ac:dyDescent="0.2">
      <c r="A15" s="129" t="s">
        <v>585</v>
      </c>
      <c r="B15" s="129" t="s">
        <v>430</v>
      </c>
      <c r="C15" s="206"/>
      <c r="D15" s="367" t="s">
        <v>3</v>
      </c>
      <c r="E15" s="207">
        <v>45873</v>
      </c>
      <c r="F15" s="207" t="s">
        <v>590</v>
      </c>
      <c r="G15" s="245" t="s">
        <v>661</v>
      </c>
      <c r="H15" s="246" t="s">
        <v>143</v>
      </c>
      <c r="I15" s="131">
        <v>10865.02</v>
      </c>
      <c r="J15" s="214">
        <f t="shared" ref="J15" si="3">I15/30*20</f>
        <v>7243.3466666666673</v>
      </c>
      <c r="K15" s="214">
        <f t="shared" ref="K15" si="4">I15/30*15*0.25</f>
        <v>1358.1275000000001</v>
      </c>
      <c r="L15" s="165">
        <v>0</v>
      </c>
      <c r="M15" s="260">
        <f t="shared" ref="M15" si="5">I15*0.03</f>
        <v>325.95060000000001</v>
      </c>
      <c r="N15" s="214">
        <v>865.02</v>
      </c>
      <c r="O15" s="206"/>
      <c r="P15" s="215"/>
      <c r="Q15" s="278"/>
    </row>
    <row r="16" spans="1:17" s="212" customFormat="1" x14ac:dyDescent="0.2">
      <c r="A16" s="129" t="s">
        <v>353</v>
      </c>
      <c r="B16" s="129" t="s">
        <v>431</v>
      </c>
      <c r="C16" s="206"/>
      <c r="D16" s="367" t="s">
        <v>3</v>
      </c>
      <c r="E16" s="207">
        <v>45658</v>
      </c>
      <c r="F16" s="207" t="s">
        <v>461</v>
      </c>
      <c r="G16" s="245" t="s">
        <v>462</v>
      </c>
      <c r="H16" s="246" t="s">
        <v>143</v>
      </c>
      <c r="I16" s="181">
        <v>9742.93</v>
      </c>
      <c r="J16" s="214">
        <f t="shared" si="0"/>
        <v>6495.2866666666669</v>
      </c>
      <c r="K16" s="214">
        <f t="shared" si="1"/>
        <v>1217.86625</v>
      </c>
      <c r="L16" s="131">
        <v>0</v>
      </c>
      <c r="M16" s="214">
        <f t="shared" si="2"/>
        <v>292.28789999999998</v>
      </c>
      <c r="N16" s="181">
        <v>742.93</v>
      </c>
      <c r="O16" s="206"/>
      <c r="P16" s="215"/>
      <c r="Q16" s="278"/>
    </row>
    <row r="17" spans="1:17" s="212" customFormat="1" x14ac:dyDescent="0.2">
      <c r="A17" s="129" t="s">
        <v>586</v>
      </c>
      <c r="B17" s="130" t="s">
        <v>192</v>
      </c>
      <c r="C17" s="206"/>
      <c r="D17" s="367" t="s">
        <v>3</v>
      </c>
      <c r="E17" s="207">
        <v>45873</v>
      </c>
      <c r="F17" s="266" t="s">
        <v>588</v>
      </c>
      <c r="G17" s="245" t="s">
        <v>662</v>
      </c>
      <c r="H17" s="213" t="s">
        <v>143</v>
      </c>
      <c r="I17" s="131">
        <v>10865.02</v>
      </c>
      <c r="J17" s="214">
        <f t="shared" si="0"/>
        <v>7243.3466666666673</v>
      </c>
      <c r="K17" s="214">
        <f t="shared" si="1"/>
        <v>1358.1275000000001</v>
      </c>
      <c r="L17" s="165">
        <v>0</v>
      </c>
      <c r="M17" s="260">
        <f t="shared" si="2"/>
        <v>325.95060000000001</v>
      </c>
      <c r="N17" s="214">
        <v>865.02</v>
      </c>
      <c r="O17" s="206"/>
      <c r="P17" s="215"/>
      <c r="Q17" s="278"/>
    </row>
    <row r="18" spans="1:17" s="212" customFormat="1" ht="13.5" thickBot="1" x14ac:dyDescent="0.25">
      <c r="A18" s="474"/>
      <c r="B18" s="474"/>
      <c r="C18" s="474"/>
      <c r="D18" s="620"/>
      <c r="E18" s="621"/>
      <c r="F18" s="622"/>
      <c r="G18" s="621"/>
      <c r="H18" s="621"/>
      <c r="I18" s="621"/>
      <c r="J18" s="621"/>
      <c r="K18" s="621"/>
      <c r="L18" s="621"/>
      <c r="M18" s="621"/>
      <c r="N18" s="621"/>
      <c r="O18" s="621"/>
      <c r="P18" s="621"/>
    </row>
    <row r="19" spans="1:17" ht="22.5" customHeight="1" thickBot="1" x14ac:dyDescent="0.25">
      <c r="A19" s="14"/>
      <c r="B19" s="14"/>
      <c r="C19" s="14"/>
      <c r="D19" s="15"/>
      <c r="E19" s="63" t="s">
        <v>39</v>
      </c>
      <c r="F19" s="258"/>
      <c r="G19" s="63"/>
      <c r="H19" s="63"/>
      <c r="I19" s="88">
        <f>SUM(I11:I17)</f>
        <v>108457.02</v>
      </c>
      <c r="J19" s="88">
        <f>SUM(J11:J17)</f>
        <v>72304.679999999993</v>
      </c>
      <c r="K19" s="88">
        <f>SUM(K11:K17)</f>
        <v>13557.127500000001</v>
      </c>
      <c r="L19" s="88">
        <f t="shared" ref="L19:P19" si="6">SUM(L11:L17)</f>
        <v>0</v>
      </c>
      <c r="M19" s="88">
        <f>SUM(M11:M17)</f>
        <v>3253.7105999999999</v>
      </c>
      <c r="N19" s="88">
        <f>SUM(N11:N17)</f>
        <v>12457.020000000002</v>
      </c>
      <c r="O19" s="88">
        <f t="shared" si="6"/>
        <v>0</v>
      </c>
      <c r="P19" s="88">
        <f t="shared" si="6"/>
        <v>0</v>
      </c>
    </row>
    <row r="20" spans="1:17" ht="21.75" customHeight="1" thickBot="1" x14ac:dyDescent="0.25">
      <c r="A20" s="16" t="s">
        <v>19</v>
      </c>
      <c r="B20"/>
      <c r="C20"/>
      <c r="D20" s="4"/>
      <c r="E20" s="63" t="s">
        <v>40</v>
      </c>
      <c r="F20" s="258"/>
      <c r="G20" s="63"/>
      <c r="H20" s="63"/>
      <c r="I20" s="88">
        <f>I19*12</f>
        <v>1301484.24</v>
      </c>
      <c r="J20" s="88">
        <f>J19</f>
        <v>72304.679999999993</v>
      </c>
      <c r="K20" s="88">
        <f>K19</f>
        <v>13557.127500000001</v>
      </c>
      <c r="L20" s="88">
        <f>L19*12</f>
        <v>0</v>
      </c>
      <c r="M20" s="88">
        <f>M19*12</f>
        <v>39044.527199999997</v>
      </c>
      <c r="N20" s="88">
        <f>N19*12</f>
        <v>149484.24000000002</v>
      </c>
      <c r="O20" s="88">
        <f>SUM(O12:O17)</f>
        <v>0</v>
      </c>
      <c r="P20" s="88">
        <f>SUM(P12:P17)</f>
        <v>0</v>
      </c>
    </row>
    <row r="21" spans="1:17" x14ac:dyDescent="0.2">
      <c r="A21" s="16" t="s">
        <v>5</v>
      </c>
      <c r="B21"/>
      <c r="C21"/>
      <c r="D21" s="4"/>
      <c r="E21" s="4"/>
      <c r="F21" s="251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7" x14ac:dyDescent="0.2">
      <c r="A22" s="16" t="s">
        <v>35</v>
      </c>
      <c r="B22"/>
      <c r="C22"/>
      <c r="D22" s="4"/>
      <c r="E22" s="4"/>
      <c r="F22" s="251"/>
      <c r="G22" s="4"/>
      <c r="H22" s="4"/>
      <c r="I22" s="4"/>
      <c r="J22" s="93"/>
      <c r="K22" s="93"/>
      <c r="L22" s="94"/>
      <c r="M22" s="4"/>
      <c r="N22" s="4"/>
      <c r="O22" s="4"/>
      <c r="P22" s="4"/>
    </row>
    <row r="23" spans="1:17" s="85" customFormat="1" x14ac:dyDescent="0.2">
      <c r="A23" s="16"/>
      <c r="B23"/>
      <c r="C23"/>
      <c r="D23" s="4"/>
      <c r="E23" s="4"/>
      <c r="F23" s="251"/>
      <c r="G23" s="4"/>
      <c r="H23" s="4"/>
      <c r="I23" s="4"/>
      <c r="J23" s="4"/>
      <c r="K23" s="4"/>
      <c r="L23" s="94"/>
      <c r="M23" s="4"/>
      <c r="N23" s="4"/>
      <c r="O23" s="4"/>
      <c r="P23" s="4"/>
    </row>
    <row r="24" spans="1:17" s="85" customFormat="1" x14ac:dyDescent="0.2">
      <c r="A24" s="16" t="s">
        <v>7</v>
      </c>
      <c r="B24" s="1"/>
      <c r="C24" s="80"/>
      <c r="D24" s="4"/>
      <c r="E24" s="4"/>
      <c r="F24" s="251"/>
      <c r="G24" s="4"/>
      <c r="H24" s="4"/>
      <c r="I24" s="5"/>
      <c r="J24" s="5"/>
      <c r="K24" s="5"/>
      <c r="L24" s="94"/>
      <c r="M24" s="4"/>
      <c r="N24" s="5"/>
      <c r="O24" s="4"/>
      <c r="P24" s="4"/>
    </row>
  </sheetData>
  <mergeCells count="19">
    <mergeCell ref="A3:P3"/>
    <mergeCell ref="I9:I10"/>
    <mergeCell ref="J9:J10"/>
    <mergeCell ref="F9:F10"/>
    <mergeCell ref="G9:G10"/>
    <mergeCell ref="H9:H10"/>
    <mergeCell ref="A2:P2"/>
    <mergeCell ref="A4:P4"/>
    <mergeCell ref="A9:A10"/>
    <mergeCell ref="B9:B10"/>
    <mergeCell ref="D9:D10"/>
    <mergeCell ref="E9:E10"/>
    <mergeCell ref="N9:N10"/>
    <mergeCell ref="P9:P10"/>
    <mergeCell ref="L9:L10"/>
    <mergeCell ref="M9:M10"/>
    <mergeCell ref="K9:K10"/>
    <mergeCell ref="K6:P6"/>
    <mergeCell ref="A7:E7"/>
  </mergeCells>
  <phoneticPr fontId="0" type="noConversion"/>
  <hyperlinks>
    <hyperlink ref="H16" r:id="rId1" xr:uid="{00000000-0004-0000-0200-000004000000}"/>
    <hyperlink ref="H17" r:id="rId2" xr:uid="{00000000-0004-0000-0200-000005000000}"/>
    <hyperlink ref="H13:H15" r:id="rId3" display="facturaschurumuco@gmail.com" xr:uid="{32CC6919-D43D-4C24-8DEF-1902B30AE198}"/>
    <hyperlink ref="H11:H12" r:id="rId4" display="facturaschurumuco@gmail.com" xr:uid="{4662C900-0400-4185-8C3B-215D3827A478}"/>
  </hyperlinks>
  <pageMargins left="0.42" right="0.54" top="1.1023622047244095" bottom="0.59055118110236227" header="0" footer="0"/>
  <pageSetup paperSize="5" scale="64" fitToHeight="5" orientation="landscape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Q89"/>
  <sheetViews>
    <sheetView view="pageBreakPreview" topLeftCell="B10" zoomScale="80" zoomScaleSheetLayoutView="80" workbookViewId="0">
      <selection sqref="A1:O55"/>
    </sheetView>
  </sheetViews>
  <sheetFormatPr baseColWidth="10" defaultRowHeight="12.75" x14ac:dyDescent="0.2"/>
  <cols>
    <col min="1" max="1" width="41.28515625" customWidth="1"/>
    <col min="2" max="2" width="40.28515625" customWidth="1"/>
    <col min="3" max="3" width="7.85546875" customWidth="1"/>
    <col min="5" max="5" width="27.28515625" style="347" customWidth="1"/>
    <col min="6" max="6" width="18.5703125" style="347" customWidth="1"/>
    <col min="7" max="7" width="25.42578125" customWidth="1"/>
    <col min="8" max="8" width="17.42578125" bestFit="1" customWidth="1"/>
    <col min="9" max="9" width="15.42578125" bestFit="1" customWidth="1"/>
    <col min="10" max="10" width="14.7109375" customWidth="1"/>
    <col min="11" max="11" width="16.85546875" customWidth="1"/>
    <col min="12" max="12" width="15.42578125" bestFit="1" customWidth="1"/>
    <col min="13" max="13" width="13.42578125" customWidth="1"/>
    <col min="14" max="14" width="8.140625" bestFit="1" customWidth="1"/>
    <col min="15" max="15" width="9.28515625" customWidth="1"/>
    <col min="16" max="16" width="17.5703125" customWidth="1"/>
  </cols>
  <sheetData>
    <row r="1" spans="1:16" s="1" customFormat="1" x14ac:dyDescent="0.2">
      <c r="E1" s="342"/>
      <c r="F1" s="342"/>
      <c r="G1" s="178"/>
      <c r="H1" s="2"/>
      <c r="I1" s="2"/>
      <c r="J1" s="2"/>
      <c r="M1" s="2"/>
    </row>
    <row r="2" spans="1:16" s="1" customFormat="1" ht="18" x14ac:dyDescent="0.25">
      <c r="A2" s="651" t="s">
        <v>0</v>
      </c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</row>
    <row r="3" spans="1:16" s="1" customFormat="1" ht="15.75" x14ac:dyDescent="0.25">
      <c r="A3" s="645" t="s">
        <v>57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</row>
    <row r="4" spans="1:16" s="1" customFormat="1" ht="15.75" x14ac:dyDescent="0.25">
      <c r="A4" s="662"/>
      <c r="B4" s="645"/>
      <c r="C4" s="645"/>
      <c r="D4" s="645"/>
      <c r="E4" s="645"/>
      <c r="F4" s="645"/>
      <c r="G4" s="645"/>
      <c r="H4" s="645"/>
      <c r="I4" s="645"/>
      <c r="J4" s="645"/>
      <c r="K4" s="645"/>
      <c r="L4" s="645"/>
      <c r="M4" s="645"/>
      <c r="N4" s="645"/>
      <c r="O4" s="645"/>
    </row>
    <row r="5" spans="1:16" s="1" customFormat="1" ht="13.5" thickBot="1" x14ac:dyDescent="0.25">
      <c r="E5" s="342"/>
      <c r="F5" s="342"/>
      <c r="G5" s="178"/>
      <c r="H5" s="2"/>
      <c r="I5" s="2"/>
      <c r="J5" s="2"/>
      <c r="M5" s="2"/>
    </row>
    <row r="6" spans="1:16" s="1" customFormat="1" ht="15" x14ac:dyDescent="0.25">
      <c r="A6" s="55" t="s">
        <v>22</v>
      </c>
      <c r="B6" s="56"/>
      <c r="C6" s="57"/>
      <c r="D6" s="56"/>
      <c r="E6" s="343"/>
      <c r="F6" s="343"/>
      <c r="G6" s="177"/>
      <c r="H6" s="56"/>
      <c r="I6" s="56"/>
      <c r="J6" s="655" t="s">
        <v>213</v>
      </c>
      <c r="K6" s="655"/>
      <c r="L6" s="655"/>
      <c r="M6" s="655"/>
      <c r="N6" s="655"/>
      <c r="O6" s="656"/>
    </row>
    <row r="7" spans="1:16" s="1" customFormat="1" ht="15.75" thickBot="1" x14ac:dyDescent="0.3">
      <c r="A7" s="641" t="s">
        <v>46</v>
      </c>
      <c r="B7" s="642"/>
      <c r="C7" s="642"/>
      <c r="D7" s="642"/>
      <c r="E7" s="289"/>
      <c r="F7" s="289"/>
      <c r="G7" s="176"/>
      <c r="H7" s="58"/>
      <c r="I7" s="58"/>
      <c r="J7" s="58"/>
      <c r="K7" s="58"/>
      <c r="L7" s="58"/>
      <c r="M7" s="58"/>
      <c r="N7" s="58"/>
      <c r="O7" s="59"/>
    </row>
    <row r="8" spans="1:16" s="1" customFormat="1" ht="5.25" customHeight="1" thickBot="1" x14ac:dyDescent="0.25">
      <c r="A8" s="10"/>
      <c r="B8" s="10"/>
      <c r="C8" s="10"/>
      <c r="D8" s="10"/>
      <c r="E8" s="344"/>
      <c r="F8" s="344"/>
      <c r="G8" s="10"/>
      <c r="H8" s="10"/>
      <c r="I8" s="10"/>
      <c r="J8" s="10"/>
      <c r="K8" s="10"/>
      <c r="L8" s="10"/>
      <c r="M8" s="10"/>
      <c r="N8" s="10"/>
      <c r="O8" s="10"/>
    </row>
    <row r="9" spans="1:16" s="1" customFormat="1" ht="12.75" customHeight="1" thickBot="1" x14ac:dyDescent="0.25">
      <c r="A9" s="671" t="s">
        <v>41</v>
      </c>
      <c r="B9" s="663" t="s">
        <v>12</v>
      </c>
      <c r="C9" s="677" t="s">
        <v>1</v>
      </c>
      <c r="D9" s="663" t="s">
        <v>13</v>
      </c>
      <c r="E9" s="345"/>
      <c r="F9" s="346"/>
      <c r="G9" s="322"/>
      <c r="H9" s="675" t="s">
        <v>14</v>
      </c>
      <c r="I9" s="663" t="s">
        <v>2</v>
      </c>
      <c r="J9" s="675" t="s">
        <v>15</v>
      </c>
      <c r="K9" s="663" t="s">
        <v>16</v>
      </c>
      <c r="L9" s="670" t="s">
        <v>103</v>
      </c>
      <c r="M9" s="663" t="s">
        <v>17</v>
      </c>
      <c r="N9" s="322"/>
      <c r="O9" s="680" t="s">
        <v>18</v>
      </c>
    </row>
    <row r="10" spans="1:16" s="1" customFormat="1" ht="19.5" customHeight="1" thickBot="1" x14ac:dyDescent="0.25">
      <c r="A10" s="672"/>
      <c r="B10" s="665"/>
      <c r="C10" s="678"/>
      <c r="D10" s="679"/>
      <c r="E10" s="346"/>
      <c r="F10" s="346"/>
      <c r="G10" s="322"/>
      <c r="H10" s="676"/>
      <c r="I10" s="665"/>
      <c r="J10" s="676"/>
      <c r="K10" s="665"/>
      <c r="L10" s="664"/>
      <c r="M10" s="664"/>
      <c r="N10" s="322"/>
      <c r="O10" s="681"/>
    </row>
    <row r="11" spans="1:16" s="1" customFormat="1" ht="13.5" thickBot="1" x14ac:dyDescent="0.25">
      <c r="A11" s="28"/>
      <c r="B11"/>
      <c r="C11" s="11"/>
      <c r="D11" s="570"/>
      <c r="E11" s="347"/>
      <c r="F11" s="347"/>
      <c r="G11" s="323"/>
      <c r="H11" s="631"/>
      <c r="I11" s="13"/>
      <c r="J11" s="13"/>
      <c r="K11" s="13"/>
      <c r="L11" s="13"/>
      <c r="M11" s="13"/>
      <c r="N11" s="13"/>
      <c r="O11" s="632"/>
    </row>
    <row r="12" spans="1:16" s="180" customFormat="1" x14ac:dyDescent="0.2">
      <c r="A12" s="637" t="s">
        <v>260</v>
      </c>
      <c r="B12" s="468" t="s">
        <v>30</v>
      </c>
      <c r="C12" s="341" t="s">
        <v>3</v>
      </c>
      <c r="D12" s="292">
        <v>45901</v>
      </c>
      <c r="E12" s="232" t="s">
        <v>380</v>
      </c>
      <c r="F12" s="232" t="s">
        <v>663</v>
      </c>
      <c r="G12" s="571" t="s">
        <v>143</v>
      </c>
      <c r="H12" s="623">
        <v>18224.82</v>
      </c>
      <c r="I12" s="624">
        <f t="shared" ref="I12:I22" si="0">H12/30*20</f>
        <v>12149.880000000001</v>
      </c>
      <c r="J12" s="625">
        <f t="shared" ref="J12:J22" si="1">H12/30*15*0.25</f>
        <v>2278.1025</v>
      </c>
      <c r="K12" s="626">
        <v>0</v>
      </c>
      <c r="L12" s="627">
        <f t="shared" ref="L12:L22" si="2">H12*0.03</f>
        <v>546.74459999999999</v>
      </c>
      <c r="M12" s="628">
        <v>2224.8200000000002</v>
      </c>
      <c r="N12" s="629"/>
      <c r="O12" s="630"/>
      <c r="P12" s="512"/>
    </row>
    <row r="13" spans="1:16" s="180" customFormat="1" ht="12.75" customHeight="1" x14ac:dyDescent="0.2">
      <c r="A13" s="187" t="s">
        <v>589</v>
      </c>
      <c r="B13" s="129" t="s">
        <v>266</v>
      </c>
      <c r="C13" s="338" t="s">
        <v>3</v>
      </c>
      <c r="D13" s="148">
        <v>45901</v>
      </c>
      <c r="E13" s="355"/>
      <c r="F13" s="221"/>
      <c r="G13" s="572" t="s">
        <v>143</v>
      </c>
      <c r="H13" s="334">
        <v>10865.02</v>
      </c>
      <c r="I13" s="116">
        <f t="shared" si="0"/>
        <v>7243.3466666666673</v>
      </c>
      <c r="J13" s="329">
        <f t="shared" si="1"/>
        <v>1358.1275000000001</v>
      </c>
      <c r="K13" s="116">
        <v>0</v>
      </c>
      <c r="L13" s="340">
        <f t="shared" si="2"/>
        <v>325.95060000000001</v>
      </c>
      <c r="M13" s="201">
        <v>865.02</v>
      </c>
      <c r="N13" s="81"/>
      <c r="O13" s="81"/>
      <c r="P13" s="512"/>
    </row>
    <row r="14" spans="1:16" s="180" customFormat="1" ht="12.75" customHeight="1" x14ac:dyDescent="0.2">
      <c r="A14" s="187" t="s">
        <v>491</v>
      </c>
      <c r="B14" s="129" t="s">
        <v>267</v>
      </c>
      <c r="C14" s="338" t="s">
        <v>3</v>
      </c>
      <c r="D14" s="148">
        <v>45901</v>
      </c>
      <c r="E14" s="348" t="s">
        <v>515</v>
      </c>
      <c r="F14" s="78" t="s">
        <v>516</v>
      </c>
      <c r="G14" s="572" t="s">
        <v>143</v>
      </c>
      <c r="H14" s="334">
        <v>9742.93</v>
      </c>
      <c r="I14" s="116">
        <f t="shared" si="0"/>
        <v>6495.2866666666669</v>
      </c>
      <c r="J14" s="329">
        <f t="shared" si="1"/>
        <v>1217.86625</v>
      </c>
      <c r="K14" s="116">
        <v>0</v>
      </c>
      <c r="L14" s="340">
        <f t="shared" si="2"/>
        <v>292.28789999999998</v>
      </c>
      <c r="M14" s="201">
        <v>742.93</v>
      </c>
      <c r="N14" s="81"/>
      <c r="O14" s="81"/>
      <c r="P14" s="512"/>
    </row>
    <row r="15" spans="1:16" s="180" customFormat="1" ht="12.75" customHeight="1" x14ac:dyDescent="0.2">
      <c r="A15" s="187" t="s">
        <v>268</v>
      </c>
      <c r="B15" s="129" t="s">
        <v>267</v>
      </c>
      <c r="C15" s="338" t="s">
        <v>3</v>
      </c>
      <c r="D15" s="148">
        <v>45536</v>
      </c>
      <c r="E15" s="355" t="s">
        <v>393</v>
      </c>
      <c r="F15" s="221" t="s">
        <v>394</v>
      </c>
      <c r="G15" s="572" t="s">
        <v>143</v>
      </c>
      <c r="H15" s="334">
        <v>9742.93</v>
      </c>
      <c r="I15" s="116">
        <f t="shared" si="0"/>
        <v>6495.2866666666669</v>
      </c>
      <c r="J15" s="329">
        <f t="shared" si="1"/>
        <v>1217.86625</v>
      </c>
      <c r="K15" s="116">
        <v>0</v>
      </c>
      <c r="L15" s="340">
        <f t="shared" si="2"/>
        <v>292.28789999999998</v>
      </c>
      <c r="M15" s="201">
        <v>742.93</v>
      </c>
      <c r="N15" s="81"/>
      <c r="O15" s="81"/>
      <c r="P15" s="512"/>
    </row>
    <row r="16" spans="1:16" s="330" customFormat="1" x14ac:dyDescent="0.2">
      <c r="A16" s="187" t="s">
        <v>270</v>
      </c>
      <c r="B16" s="129" t="s">
        <v>148</v>
      </c>
      <c r="C16" s="338" t="s">
        <v>3</v>
      </c>
      <c r="D16" s="148">
        <v>45536</v>
      </c>
      <c r="E16" s="356" t="s">
        <v>371</v>
      </c>
      <c r="F16" s="221" t="s">
        <v>372</v>
      </c>
      <c r="G16" s="572" t="s">
        <v>143</v>
      </c>
      <c r="H16" s="334">
        <v>9742.93</v>
      </c>
      <c r="I16" s="214">
        <f t="shared" si="0"/>
        <v>6495.2866666666669</v>
      </c>
      <c r="J16" s="214">
        <f t="shared" si="1"/>
        <v>1217.86625</v>
      </c>
      <c r="K16" s="181">
        <v>0</v>
      </c>
      <c r="L16" s="214">
        <f t="shared" si="2"/>
        <v>292.28789999999998</v>
      </c>
      <c r="M16" s="201">
        <v>742.93</v>
      </c>
      <c r="N16" s="208"/>
      <c r="O16" s="208"/>
      <c r="P16" s="512"/>
    </row>
    <row r="17" spans="1:16" s="330" customFormat="1" x14ac:dyDescent="0.2">
      <c r="A17" s="187" t="s">
        <v>271</v>
      </c>
      <c r="B17" s="129" t="s">
        <v>148</v>
      </c>
      <c r="C17" s="338" t="s">
        <v>3</v>
      </c>
      <c r="D17" s="148">
        <v>45536</v>
      </c>
      <c r="E17" s="221" t="s">
        <v>365</v>
      </c>
      <c r="F17" s="221" t="s">
        <v>366</v>
      </c>
      <c r="G17" s="572" t="s">
        <v>143</v>
      </c>
      <c r="H17" s="334">
        <v>9742.93</v>
      </c>
      <c r="I17" s="214">
        <f t="shared" si="0"/>
        <v>6495.2866666666669</v>
      </c>
      <c r="J17" s="214">
        <f t="shared" si="1"/>
        <v>1217.86625</v>
      </c>
      <c r="K17" s="181">
        <v>0</v>
      </c>
      <c r="L17" s="214">
        <f t="shared" si="2"/>
        <v>292.28789999999998</v>
      </c>
      <c r="M17" s="201">
        <v>742.93</v>
      </c>
      <c r="N17" s="81"/>
      <c r="O17" s="81"/>
      <c r="P17" s="512"/>
    </row>
    <row r="18" spans="1:16" s="330" customFormat="1" x14ac:dyDescent="0.2">
      <c r="A18" s="187" t="s">
        <v>415</v>
      </c>
      <c r="B18" s="129" t="s">
        <v>148</v>
      </c>
      <c r="C18" s="338" t="s">
        <v>3</v>
      </c>
      <c r="D18" s="148">
        <v>45536</v>
      </c>
      <c r="E18" s="280" t="s">
        <v>471</v>
      </c>
      <c r="F18" s="262" t="s">
        <v>472</v>
      </c>
      <c r="G18" s="572" t="s">
        <v>143</v>
      </c>
      <c r="H18" s="334">
        <v>9742.93</v>
      </c>
      <c r="I18" s="214">
        <f t="shared" ref="I18" si="3">H18/30*20</f>
        <v>6495.2866666666669</v>
      </c>
      <c r="J18" s="214">
        <f t="shared" ref="J18" si="4">H18/30*15*0.25</f>
        <v>1217.86625</v>
      </c>
      <c r="K18" s="181">
        <v>0</v>
      </c>
      <c r="L18" s="214">
        <f t="shared" ref="L18" si="5">H18*0.03</f>
        <v>292.28789999999998</v>
      </c>
      <c r="M18" s="201">
        <v>742.93</v>
      </c>
      <c r="N18" s="81"/>
      <c r="O18" s="81"/>
      <c r="P18" s="512"/>
    </row>
    <row r="19" spans="1:16" s="330" customFormat="1" x14ac:dyDescent="0.2">
      <c r="A19" s="187" t="s">
        <v>159</v>
      </c>
      <c r="B19" s="129" t="s">
        <v>138</v>
      </c>
      <c r="C19" s="338" t="s">
        <v>3</v>
      </c>
      <c r="D19" s="148">
        <v>45536</v>
      </c>
      <c r="E19" s="280" t="s">
        <v>163</v>
      </c>
      <c r="F19" s="262" t="s">
        <v>165</v>
      </c>
      <c r="G19" s="572" t="s">
        <v>143</v>
      </c>
      <c r="H19" s="334">
        <v>9742.93</v>
      </c>
      <c r="I19" s="116">
        <f t="shared" si="0"/>
        <v>6495.2866666666669</v>
      </c>
      <c r="J19" s="329">
        <f t="shared" si="1"/>
        <v>1217.86625</v>
      </c>
      <c r="K19" s="181">
        <v>0</v>
      </c>
      <c r="L19" s="340">
        <f t="shared" si="2"/>
        <v>292.28789999999998</v>
      </c>
      <c r="M19" s="201">
        <v>742.93</v>
      </c>
      <c r="N19" s="559"/>
      <c r="O19" s="81"/>
      <c r="P19" s="512"/>
    </row>
    <row r="20" spans="1:16" s="330" customFormat="1" x14ac:dyDescent="0.2">
      <c r="A20" s="187" t="s">
        <v>272</v>
      </c>
      <c r="B20" s="123" t="s">
        <v>92</v>
      </c>
      <c r="C20" s="338" t="s">
        <v>3</v>
      </c>
      <c r="D20" s="148">
        <v>45536</v>
      </c>
      <c r="E20" s="357" t="s">
        <v>369</v>
      </c>
      <c r="F20" s="221" t="s">
        <v>370</v>
      </c>
      <c r="G20" s="572" t="s">
        <v>143</v>
      </c>
      <c r="H20" s="334">
        <v>9742.93</v>
      </c>
      <c r="I20" s="214">
        <f t="shared" si="0"/>
        <v>6495.2866666666669</v>
      </c>
      <c r="J20" s="214">
        <f t="shared" si="1"/>
        <v>1217.86625</v>
      </c>
      <c r="K20" s="181">
        <v>0</v>
      </c>
      <c r="L20" s="214">
        <f t="shared" si="2"/>
        <v>292.28789999999998</v>
      </c>
      <c r="M20" s="201">
        <v>742.93</v>
      </c>
      <c r="N20" s="559"/>
      <c r="O20" s="81"/>
      <c r="P20" s="512"/>
    </row>
    <row r="21" spans="1:16" s="330" customFormat="1" x14ac:dyDescent="0.2">
      <c r="A21" s="187" t="s">
        <v>273</v>
      </c>
      <c r="B21" s="129" t="s">
        <v>92</v>
      </c>
      <c r="C21" s="338" t="s">
        <v>3</v>
      </c>
      <c r="D21" s="148">
        <v>45536</v>
      </c>
      <c r="E21" s="357" t="s">
        <v>367</v>
      </c>
      <c r="F21" s="221" t="s">
        <v>368</v>
      </c>
      <c r="G21" s="572" t="s">
        <v>143</v>
      </c>
      <c r="H21" s="334">
        <v>9742.93</v>
      </c>
      <c r="I21" s="214">
        <f t="shared" si="0"/>
        <v>6495.2866666666669</v>
      </c>
      <c r="J21" s="214">
        <f t="shared" si="1"/>
        <v>1217.86625</v>
      </c>
      <c r="K21" s="116">
        <v>0</v>
      </c>
      <c r="L21" s="214">
        <f t="shared" si="2"/>
        <v>292.28789999999998</v>
      </c>
      <c r="M21" s="201">
        <v>742.93</v>
      </c>
      <c r="N21" s="560"/>
      <c r="O21" s="335"/>
      <c r="P21" s="512"/>
    </row>
    <row r="22" spans="1:16" s="330" customFormat="1" x14ac:dyDescent="0.2">
      <c r="A22" s="187" t="s">
        <v>336</v>
      </c>
      <c r="B22" s="518" t="s">
        <v>454</v>
      </c>
      <c r="C22" s="338" t="s">
        <v>3</v>
      </c>
      <c r="D22" s="148">
        <v>45536</v>
      </c>
      <c r="E22" s="355" t="s">
        <v>284</v>
      </c>
      <c r="F22" s="227" t="s">
        <v>285</v>
      </c>
      <c r="G22" s="572" t="s">
        <v>143</v>
      </c>
      <c r="H22" s="334">
        <v>9742.93</v>
      </c>
      <c r="I22" s="214">
        <f t="shared" si="0"/>
        <v>6495.2866666666669</v>
      </c>
      <c r="J22" s="214">
        <f t="shared" si="1"/>
        <v>1217.86625</v>
      </c>
      <c r="K22" s="181">
        <v>0</v>
      </c>
      <c r="L22" s="214">
        <f t="shared" si="2"/>
        <v>292.28789999999998</v>
      </c>
      <c r="M22" s="201">
        <v>742.93</v>
      </c>
      <c r="N22" s="561"/>
      <c r="O22" s="81"/>
      <c r="P22" s="512"/>
    </row>
    <row r="23" spans="1:16" s="180" customFormat="1" ht="12" customHeight="1" x14ac:dyDescent="0.2">
      <c r="A23" s="134" t="s">
        <v>442</v>
      </c>
      <c r="B23" s="481" t="s">
        <v>443</v>
      </c>
      <c r="C23" s="338" t="s">
        <v>3</v>
      </c>
      <c r="D23" s="148">
        <v>45536</v>
      </c>
      <c r="E23" s="521" t="s">
        <v>517</v>
      </c>
      <c r="F23" s="522" t="s">
        <v>518</v>
      </c>
      <c r="G23" s="572" t="s">
        <v>143</v>
      </c>
      <c r="H23" s="334">
        <v>9742.93</v>
      </c>
      <c r="I23" s="214">
        <f t="shared" ref="I23" si="6">H23/30*20</f>
        <v>6495.2866666666669</v>
      </c>
      <c r="J23" s="214">
        <f t="shared" ref="J23" si="7">H23/30*15*0.25</f>
        <v>1217.86625</v>
      </c>
      <c r="K23" s="181">
        <v>0</v>
      </c>
      <c r="L23" s="214">
        <f t="shared" ref="L23" si="8">H23*0.03</f>
        <v>292.28789999999998</v>
      </c>
      <c r="M23" s="201">
        <v>742.93</v>
      </c>
      <c r="N23" s="474"/>
      <c r="O23" s="81"/>
      <c r="P23" s="512"/>
    </row>
    <row r="24" spans="1:16" s="330" customFormat="1" x14ac:dyDescent="0.2">
      <c r="A24" s="68" t="s">
        <v>274</v>
      </c>
      <c r="B24" s="129" t="s">
        <v>425</v>
      </c>
      <c r="C24" s="338" t="s">
        <v>3</v>
      </c>
      <c r="D24" s="148">
        <v>45536</v>
      </c>
      <c r="E24" s="355" t="s">
        <v>357</v>
      </c>
      <c r="F24" s="221" t="s">
        <v>358</v>
      </c>
      <c r="G24" s="572" t="s">
        <v>143</v>
      </c>
      <c r="H24" s="334">
        <v>9742.93</v>
      </c>
      <c r="I24" s="214">
        <f>H24/30*20</f>
        <v>6495.2866666666669</v>
      </c>
      <c r="J24" s="214">
        <f>H24/30*15*0.25</f>
        <v>1217.86625</v>
      </c>
      <c r="K24" s="181">
        <v>0</v>
      </c>
      <c r="L24" s="214">
        <f>H24*0.03</f>
        <v>292.28789999999998</v>
      </c>
      <c r="M24" s="201">
        <v>742.93</v>
      </c>
      <c r="N24" s="561"/>
      <c r="O24" s="335"/>
      <c r="P24" s="512"/>
    </row>
    <row r="25" spans="1:16" s="330" customFormat="1" x14ac:dyDescent="0.2">
      <c r="A25" s="68" t="s">
        <v>275</v>
      </c>
      <c r="B25" s="129" t="s">
        <v>425</v>
      </c>
      <c r="C25" s="338" t="s">
        <v>3</v>
      </c>
      <c r="D25" s="148">
        <v>45536</v>
      </c>
      <c r="E25" s="355" t="s">
        <v>544</v>
      </c>
      <c r="F25" s="221" t="s">
        <v>542</v>
      </c>
      <c r="G25" s="572" t="s">
        <v>143</v>
      </c>
      <c r="H25" s="334">
        <v>9742.93</v>
      </c>
      <c r="I25" s="214">
        <f>H25/30*20</f>
        <v>6495.2866666666669</v>
      </c>
      <c r="J25" s="214">
        <f>H25/30*15*0.25</f>
        <v>1217.86625</v>
      </c>
      <c r="K25" s="181">
        <v>0</v>
      </c>
      <c r="L25" s="214">
        <f>H25*0.03</f>
        <v>292.28789999999998</v>
      </c>
      <c r="M25" s="201">
        <v>742.93</v>
      </c>
      <c r="N25" s="561"/>
      <c r="O25" s="335"/>
      <c r="P25" s="512"/>
    </row>
    <row r="26" spans="1:16" s="180" customFormat="1" x14ac:dyDescent="0.2">
      <c r="A26" s="68" t="s">
        <v>276</v>
      </c>
      <c r="B26" s="129" t="s">
        <v>425</v>
      </c>
      <c r="C26" s="338" t="s">
        <v>3</v>
      </c>
      <c r="D26" s="148">
        <v>45536</v>
      </c>
      <c r="E26" s="355" t="s">
        <v>359</v>
      </c>
      <c r="F26" s="227" t="s">
        <v>360</v>
      </c>
      <c r="G26" s="572" t="s">
        <v>143</v>
      </c>
      <c r="H26" s="334">
        <v>9742.93</v>
      </c>
      <c r="I26" s="214">
        <f>H26/30*20</f>
        <v>6495.2866666666669</v>
      </c>
      <c r="J26" s="214">
        <f>H26/30*15*0.25</f>
        <v>1217.86625</v>
      </c>
      <c r="K26" s="181">
        <v>0</v>
      </c>
      <c r="L26" s="214">
        <f>H26*0.03</f>
        <v>292.28789999999998</v>
      </c>
      <c r="M26" s="201">
        <v>742.93</v>
      </c>
      <c r="N26" s="81"/>
      <c r="O26" s="81"/>
      <c r="P26" s="512"/>
    </row>
    <row r="27" spans="1:16" s="180" customFormat="1" x14ac:dyDescent="0.2">
      <c r="A27" s="68" t="s">
        <v>277</v>
      </c>
      <c r="B27" s="129" t="s">
        <v>425</v>
      </c>
      <c r="C27" s="338" t="s">
        <v>3</v>
      </c>
      <c r="D27" s="148">
        <v>45536</v>
      </c>
      <c r="E27" s="348" t="s">
        <v>361</v>
      </c>
      <c r="F27" s="78" t="s">
        <v>362</v>
      </c>
      <c r="G27" s="572" t="s">
        <v>143</v>
      </c>
      <c r="H27" s="334">
        <v>9742.93</v>
      </c>
      <c r="I27" s="214">
        <f>H27/30*20</f>
        <v>6495.2866666666669</v>
      </c>
      <c r="J27" s="214">
        <f>H27/30*15*0.25</f>
        <v>1217.86625</v>
      </c>
      <c r="K27" s="181">
        <v>0</v>
      </c>
      <c r="L27" s="214">
        <f>H27*0.03</f>
        <v>292.28789999999998</v>
      </c>
      <c r="M27" s="201">
        <v>742.93</v>
      </c>
      <c r="N27" s="81"/>
      <c r="O27" s="81"/>
      <c r="P27" s="512"/>
    </row>
    <row r="28" spans="1:16" s="180" customFormat="1" x14ac:dyDescent="0.2">
      <c r="A28" s="68" t="s">
        <v>591</v>
      </c>
      <c r="B28" s="129" t="s">
        <v>444</v>
      </c>
      <c r="C28" s="338" t="s">
        <v>3</v>
      </c>
      <c r="D28" s="148">
        <v>45536</v>
      </c>
      <c r="E28" s="348" t="s">
        <v>605</v>
      </c>
      <c r="F28" s="78" t="s">
        <v>665</v>
      </c>
      <c r="G28" s="572" t="s">
        <v>143</v>
      </c>
      <c r="H28" s="334">
        <v>9742.93</v>
      </c>
      <c r="I28" s="214">
        <f t="shared" ref="I28:I47" si="9">H28/30*20</f>
        <v>6495.2866666666669</v>
      </c>
      <c r="J28" s="214">
        <f t="shared" ref="J28:J47" si="10">H28/30*15*0.25</f>
        <v>1217.86625</v>
      </c>
      <c r="K28" s="181">
        <v>0</v>
      </c>
      <c r="L28" s="214">
        <f t="shared" ref="L28:L47" si="11">H28*0.03</f>
        <v>292.28789999999998</v>
      </c>
      <c r="M28" s="201">
        <v>742.93</v>
      </c>
      <c r="N28" s="81"/>
      <c r="O28" s="81"/>
      <c r="P28" s="512"/>
    </row>
    <row r="29" spans="1:16" s="180" customFormat="1" x14ac:dyDescent="0.2">
      <c r="A29" s="68" t="s">
        <v>530</v>
      </c>
      <c r="B29" s="129" t="s">
        <v>444</v>
      </c>
      <c r="C29" s="338" t="s">
        <v>3</v>
      </c>
      <c r="D29" s="148">
        <v>45536</v>
      </c>
      <c r="E29" s="348" t="s">
        <v>531</v>
      </c>
      <c r="F29" s="78" t="s">
        <v>532</v>
      </c>
      <c r="G29" s="572" t="s">
        <v>143</v>
      </c>
      <c r="H29" s="334">
        <v>9742.93</v>
      </c>
      <c r="I29" s="214">
        <f t="shared" si="9"/>
        <v>6495.2866666666669</v>
      </c>
      <c r="J29" s="214">
        <f t="shared" si="10"/>
        <v>1217.86625</v>
      </c>
      <c r="K29" s="181">
        <v>0</v>
      </c>
      <c r="L29" s="214">
        <f t="shared" si="11"/>
        <v>292.28789999999998</v>
      </c>
      <c r="M29" s="201">
        <v>742.93</v>
      </c>
      <c r="N29" s="81"/>
      <c r="O29" s="81"/>
      <c r="P29" s="512"/>
    </row>
    <row r="30" spans="1:16" s="180" customFormat="1" x14ac:dyDescent="0.2">
      <c r="A30" s="68" t="s">
        <v>483</v>
      </c>
      <c r="B30" s="129" t="s">
        <v>444</v>
      </c>
      <c r="C30" s="338" t="s">
        <v>3</v>
      </c>
      <c r="D30" s="148">
        <v>45536</v>
      </c>
      <c r="E30" s="348" t="s">
        <v>525</v>
      </c>
      <c r="F30" s="78" t="s">
        <v>524</v>
      </c>
      <c r="G30" s="572" t="s">
        <v>143</v>
      </c>
      <c r="H30" s="334">
        <v>9742.93</v>
      </c>
      <c r="I30" s="214">
        <f t="shared" si="9"/>
        <v>6495.2866666666669</v>
      </c>
      <c r="J30" s="214">
        <f t="shared" si="10"/>
        <v>1217.86625</v>
      </c>
      <c r="K30" s="181">
        <v>0</v>
      </c>
      <c r="L30" s="214">
        <f t="shared" si="11"/>
        <v>292.28789999999998</v>
      </c>
      <c r="M30" s="201">
        <v>742.93</v>
      </c>
      <c r="N30" s="81"/>
      <c r="O30" s="81"/>
      <c r="P30" s="512"/>
    </row>
    <row r="31" spans="1:16" s="180" customFormat="1" x14ac:dyDescent="0.2">
      <c r="A31" s="68" t="s">
        <v>484</v>
      </c>
      <c r="B31" s="129" t="s">
        <v>444</v>
      </c>
      <c r="C31" s="338" t="s">
        <v>3</v>
      </c>
      <c r="D31" s="148">
        <v>45536</v>
      </c>
      <c r="E31" s="348" t="s">
        <v>526</v>
      </c>
      <c r="F31" s="78" t="s">
        <v>527</v>
      </c>
      <c r="G31" s="572" t="s">
        <v>143</v>
      </c>
      <c r="H31" s="334">
        <v>9742.93</v>
      </c>
      <c r="I31" s="214">
        <f t="shared" si="9"/>
        <v>6495.2866666666669</v>
      </c>
      <c r="J31" s="214">
        <f t="shared" si="10"/>
        <v>1217.86625</v>
      </c>
      <c r="K31" s="181">
        <v>0</v>
      </c>
      <c r="L31" s="214">
        <f t="shared" si="11"/>
        <v>292.28789999999998</v>
      </c>
      <c r="M31" s="201">
        <v>742.93</v>
      </c>
      <c r="N31" s="81"/>
      <c r="O31" s="81"/>
      <c r="P31" s="512"/>
    </row>
    <row r="32" spans="1:16" s="180" customFormat="1" x14ac:dyDescent="0.2">
      <c r="A32" s="68" t="s">
        <v>592</v>
      </c>
      <c r="B32" s="129" t="s">
        <v>444</v>
      </c>
      <c r="C32" s="338" t="s">
        <v>3</v>
      </c>
      <c r="D32" s="148">
        <v>45536</v>
      </c>
      <c r="E32" s="348" t="s">
        <v>523</v>
      </c>
      <c r="F32" s="78" t="s">
        <v>524</v>
      </c>
      <c r="G32" s="572" t="s">
        <v>143</v>
      </c>
      <c r="H32" s="334">
        <v>9742.93</v>
      </c>
      <c r="I32" s="214">
        <f t="shared" si="9"/>
        <v>6495.2866666666669</v>
      </c>
      <c r="J32" s="214">
        <f t="shared" si="10"/>
        <v>1217.86625</v>
      </c>
      <c r="K32" s="181">
        <v>0</v>
      </c>
      <c r="L32" s="214">
        <f t="shared" si="11"/>
        <v>292.28789999999998</v>
      </c>
      <c r="M32" s="201">
        <v>742.93</v>
      </c>
      <c r="N32" s="81"/>
      <c r="O32" s="81"/>
      <c r="P32" s="512"/>
    </row>
    <row r="33" spans="1:16" s="180" customFormat="1" x14ac:dyDescent="0.2">
      <c r="A33" s="68" t="s">
        <v>485</v>
      </c>
      <c r="B33" s="129" t="s">
        <v>444</v>
      </c>
      <c r="C33" s="338" t="s">
        <v>3</v>
      </c>
      <c r="D33" s="148">
        <v>45536</v>
      </c>
      <c r="E33" s="348" t="s">
        <v>521</v>
      </c>
      <c r="F33" s="78" t="s">
        <v>522</v>
      </c>
      <c r="G33" s="572" t="s">
        <v>143</v>
      </c>
      <c r="H33" s="334">
        <v>9742.93</v>
      </c>
      <c r="I33" s="214">
        <f t="shared" si="9"/>
        <v>6495.2866666666669</v>
      </c>
      <c r="J33" s="214">
        <f t="shared" si="10"/>
        <v>1217.86625</v>
      </c>
      <c r="K33" s="181">
        <v>0</v>
      </c>
      <c r="L33" s="214">
        <f t="shared" si="11"/>
        <v>292.28789999999998</v>
      </c>
      <c r="M33" s="201">
        <v>742.93</v>
      </c>
      <c r="N33" s="81"/>
      <c r="O33" s="81"/>
      <c r="P33" s="512"/>
    </row>
    <row r="34" spans="1:16" s="180" customFormat="1" x14ac:dyDescent="0.2">
      <c r="A34" s="68" t="s">
        <v>486</v>
      </c>
      <c r="B34" s="129" t="s">
        <v>444</v>
      </c>
      <c r="C34" s="338" t="s">
        <v>3</v>
      </c>
      <c r="D34" s="148">
        <v>45536</v>
      </c>
      <c r="E34" s="348" t="s">
        <v>502</v>
      </c>
      <c r="F34" s="78" t="s">
        <v>503</v>
      </c>
      <c r="G34" s="572" t="s">
        <v>143</v>
      </c>
      <c r="H34" s="334">
        <v>9742.93</v>
      </c>
      <c r="I34" s="214">
        <f t="shared" si="9"/>
        <v>6495.2866666666669</v>
      </c>
      <c r="J34" s="214">
        <f t="shared" si="10"/>
        <v>1217.86625</v>
      </c>
      <c r="K34" s="181">
        <v>0</v>
      </c>
      <c r="L34" s="214">
        <f t="shared" si="11"/>
        <v>292.28789999999998</v>
      </c>
      <c r="M34" s="201">
        <v>742.93</v>
      </c>
      <c r="N34" s="81"/>
      <c r="O34" s="81"/>
      <c r="P34" s="512"/>
    </row>
    <row r="35" spans="1:16" s="180" customFormat="1" x14ac:dyDescent="0.2">
      <c r="A35" s="68" t="s">
        <v>593</v>
      </c>
      <c r="B35" s="129" t="s">
        <v>444</v>
      </c>
      <c r="C35" s="338" t="s">
        <v>3</v>
      </c>
      <c r="D35" s="148">
        <v>45536</v>
      </c>
      <c r="E35" s="348" t="s">
        <v>606</v>
      </c>
      <c r="F35" s="78" t="s">
        <v>666</v>
      </c>
      <c r="G35" s="572" t="s">
        <v>143</v>
      </c>
      <c r="H35" s="334">
        <v>9742.93</v>
      </c>
      <c r="I35" s="214">
        <f t="shared" si="9"/>
        <v>6495.2866666666669</v>
      </c>
      <c r="J35" s="214">
        <f t="shared" si="10"/>
        <v>1217.86625</v>
      </c>
      <c r="K35" s="181">
        <v>0</v>
      </c>
      <c r="L35" s="214">
        <f t="shared" si="11"/>
        <v>292.28789999999998</v>
      </c>
      <c r="M35" s="201">
        <v>742.93</v>
      </c>
      <c r="N35" s="81"/>
      <c r="O35" s="81"/>
      <c r="P35" s="512"/>
    </row>
    <row r="36" spans="1:16" s="180" customFormat="1" x14ac:dyDescent="0.2">
      <c r="A36" s="68" t="s">
        <v>533</v>
      </c>
      <c r="B36" s="129" t="s">
        <v>444</v>
      </c>
      <c r="C36" s="338" t="s">
        <v>3</v>
      </c>
      <c r="D36" s="148">
        <v>45536</v>
      </c>
      <c r="E36" s="348" t="s">
        <v>534</v>
      </c>
      <c r="F36" s="78" t="s">
        <v>535</v>
      </c>
      <c r="G36" s="572" t="s">
        <v>143</v>
      </c>
      <c r="H36" s="334">
        <v>9742.93</v>
      </c>
      <c r="I36" s="214">
        <f t="shared" si="9"/>
        <v>6495.2866666666669</v>
      </c>
      <c r="J36" s="214">
        <f t="shared" si="10"/>
        <v>1217.86625</v>
      </c>
      <c r="K36" s="181">
        <v>0</v>
      </c>
      <c r="L36" s="214">
        <f t="shared" si="11"/>
        <v>292.28789999999998</v>
      </c>
      <c r="M36" s="201">
        <v>742.93</v>
      </c>
      <c r="N36" s="81"/>
      <c r="O36" s="81"/>
      <c r="P36" s="512"/>
    </row>
    <row r="37" spans="1:16" s="180" customFormat="1" x14ac:dyDescent="0.2">
      <c r="A37" s="68" t="s">
        <v>487</v>
      </c>
      <c r="B37" s="129" t="s">
        <v>444</v>
      </c>
      <c r="C37" s="338" t="s">
        <v>3</v>
      </c>
      <c r="D37" s="148">
        <v>45536</v>
      </c>
      <c r="E37" s="348" t="s">
        <v>528</v>
      </c>
      <c r="F37" s="78" t="s">
        <v>529</v>
      </c>
      <c r="G37" s="572" t="s">
        <v>143</v>
      </c>
      <c r="H37" s="334">
        <v>9742.93</v>
      </c>
      <c r="I37" s="214">
        <f t="shared" si="9"/>
        <v>6495.2866666666669</v>
      </c>
      <c r="J37" s="214">
        <f t="shared" si="10"/>
        <v>1217.86625</v>
      </c>
      <c r="K37" s="181">
        <v>0</v>
      </c>
      <c r="L37" s="214">
        <f t="shared" si="11"/>
        <v>292.28789999999998</v>
      </c>
      <c r="M37" s="201">
        <v>742.93</v>
      </c>
      <c r="N37" s="81"/>
      <c r="O37" s="81"/>
      <c r="P37" s="512"/>
    </row>
    <row r="38" spans="1:16" s="180" customFormat="1" x14ac:dyDescent="0.2">
      <c r="A38" s="68" t="s">
        <v>537</v>
      </c>
      <c r="B38" s="129" t="s">
        <v>444</v>
      </c>
      <c r="C38" s="338" t="s">
        <v>3</v>
      </c>
      <c r="D38" s="148">
        <v>45536</v>
      </c>
      <c r="E38" s="348" t="s">
        <v>536</v>
      </c>
      <c r="F38" s="78" t="s">
        <v>538</v>
      </c>
      <c r="G38" s="572" t="s">
        <v>143</v>
      </c>
      <c r="H38" s="334">
        <v>9742.93</v>
      </c>
      <c r="I38" s="214">
        <f t="shared" si="9"/>
        <v>6495.2866666666669</v>
      </c>
      <c r="J38" s="214">
        <f t="shared" si="10"/>
        <v>1217.86625</v>
      </c>
      <c r="K38" s="181">
        <v>0</v>
      </c>
      <c r="L38" s="214">
        <f t="shared" si="11"/>
        <v>292.28789999999998</v>
      </c>
      <c r="M38" s="201">
        <v>742.93</v>
      </c>
      <c r="N38" s="81"/>
      <c r="O38" s="81"/>
      <c r="P38" s="512"/>
    </row>
    <row r="39" spans="1:16" s="180" customFormat="1" x14ac:dyDescent="0.2">
      <c r="A39" s="68" t="s">
        <v>488</v>
      </c>
      <c r="B39" s="129" t="s">
        <v>444</v>
      </c>
      <c r="C39" s="338" t="s">
        <v>3</v>
      </c>
      <c r="D39" s="148">
        <v>45536</v>
      </c>
      <c r="E39" s="348" t="s">
        <v>500</v>
      </c>
      <c r="F39" s="78" t="s">
        <v>501</v>
      </c>
      <c r="G39" s="572" t="s">
        <v>143</v>
      </c>
      <c r="H39" s="334">
        <v>9742.93</v>
      </c>
      <c r="I39" s="214">
        <f t="shared" si="9"/>
        <v>6495.2866666666669</v>
      </c>
      <c r="J39" s="214">
        <f t="shared" si="10"/>
        <v>1217.86625</v>
      </c>
      <c r="K39" s="181">
        <v>0</v>
      </c>
      <c r="L39" s="214">
        <f t="shared" si="11"/>
        <v>292.28789999999998</v>
      </c>
      <c r="M39" s="201">
        <v>742.93</v>
      </c>
      <c r="N39" s="81"/>
      <c r="O39" s="81"/>
      <c r="P39" s="512"/>
    </row>
    <row r="40" spans="1:16" s="180" customFormat="1" x14ac:dyDescent="0.2">
      <c r="A40" s="68" t="s">
        <v>489</v>
      </c>
      <c r="B40" s="129" t="s">
        <v>444</v>
      </c>
      <c r="C40" s="338" t="s">
        <v>3</v>
      </c>
      <c r="D40" s="148">
        <v>45536</v>
      </c>
      <c r="E40" s="348" t="s">
        <v>511</v>
      </c>
      <c r="F40" s="78" t="s">
        <v>512</v>
      </c>
      <c r="G40" s="572" t="s">
        <v>143</v>
      </c>
      <c r="H40" s="334">
        <v>9742.93</v>
      </c>
      <c r="I40" s="214">
        <f t="shared" si="9"/>
        <v>6495.2866666666669</v>
      </c>
      <c r="J40" s="214">
        <f t="shared" si="10"/>
        <v>1217.86625</v>
      </c>
      <c r="K40" s="181">
        <v>0</v>
      </c>
      <c r="L40" s="214">
        <f t="shared" si="11"/>
        <v>292.28789999999998</v>
      </c>
      <c r="M40" s="201">
        <v>742.93</v>
      </c>
      <c r="N40" s="81"/>
      <c r="O40" s="81"/>
      <c r="P40" s="512"/>
    </row>
    <row r="41" spans="1:16" s="180" customFormat="1" x14ac:dyDescent="0.2">
      <c r="A41" s="68" t="s">
        <v>490</v>
      </c>
      <c r="B41" s="129" t="s">
        <v>444</v>
      </c>
      <c r="C41" s="338" t="s">
        <v>3</v>
      </c>
      <c r="D41" s="148">
        <v>45536</v>
      </c>
      <c r="E41" s="348" t="s">
        <v>509</v>
      </c>
      <c r="F41" s="78" t="s">
        <v>510</v>
      </c>
      <c r="G41" s="572" t="s">
        <v>143</v>
      </c>
      <c r="H41" s="334">
        <v>9742.93</v>
      </c>
      <c r="I41" s="214">
        <f t="shared" si="9"/>
        <v>6495.2866666666669</v>
      </c>
      <c r="J41" s="214">
        <f t="shared" si="10"/>
        <v>1217.86625</v>
      </c>
      <c r="K41" s="181">
        <v>0</v>
      </c>
      <c r="L41" s="214">
        <f t="shared" si="11"/>
        <v>292.28789999999998</v>
      </c>
      <c r="M41" s="201">
        <v>742.93</v>
      </c>
      <c r="N41" s="81"/>
      <c r="O41" s="81"/>
      <c r="P41" s="512"/>
    </row>
    <row r="42" spans="1:16" s="180" customFormat="1" x14ac:dyDescent="0.2">
      <c r="A42" s="68" t="s">
        <v>504</v>
      </c>
      <c r="B42" s="129" t="s">
        <v>444</v>
      </c>
      <c r="C42" s="338" t="s">
        <v>3</v>
      </c>
      <c r="D42" s="148">
        <v>45536</v>
      </c>
      <c r="E42" s="348" t="s">
        <v>505</v>
      </c>
      <c r="F42" s="78" t="s">
        <v>506</v>
      </c>
      <c r="G42" s="572" t="s">
        <v>143</v>
      </c>
      <c r="H42" s="334">
        <v>9742.93</v>
      </c>
      <c r="I42" s="214">
        <f t="shared" si="9"/>
        <v>6495.2866666666669</v>
      </c>
      <c r="J42" s="214">
        <f t="shared" si="10"/>
        <v>1217.86625</v>
      </c>
      <c r="K42" s="181">
        <v>0</v>
      </c>
      <c r="L42" s="214">
        <f t="shared" si="11"/>
        <v>292.28789999999998</v>
      </c>
      <c r="M42" s="201">
        <v>742.93</v>
      </c>
      <c r="N42" s="81"/>
      <c r="O42" s="81"/>
      <c r="P42" s="512"/>
    </row>
    <row r="43" spans="1:16" s="180" customFormat="1" x14ac:dyDescent="0.2">
      <c r="A43" s="68" t="s">
        <v>594</v>
      </c>
      <c r="B43" s="129" t="s">
        <v>444</v>
      </c>
      <c r="C43" s="338" t="s">
        <v>3</v>
      </c>
      <c r="D43" s="148">
        <v>45536</v>
      </c>
      <c r="E43" s="348" t="s">
        <v>607</v>
      </c>
      <c r="F43" s="78" t="s">
        <v>664</v>
      </c>
      <c r="G43" s="572" t="s">
        <v>143</v>
      </c>
      <c r="H43" s="334">
        <v>9742.93</v>
      </c>
      <c r="I43" s="214">
        <f t="shared" si="9"/>
        <v>6495.2866666666669</v>
      </c>
      <c r="J43" s="214">
        <f t="shared" si="10"/>
        <v>1217.86625</v>
      </c>
      <c r="K43" s="181">
        <v>0</v>
      </c>
      <c r="L43" s="214">
        <f t="shared" si="11"/>
        <v>292.28789999999998</v>
      </c>
      <c r="M43" s="201">
        <v>742.93</v>
      </c>
      <c r="N43" s="81"/>
      <c r="O43" s="81"/>
      <c r="P43" s="512"/>
    </row>
    <row r="44" spans="1:16" s="180" customFormat="1" x14ac:dyDescent="0.2">
      <c r="A44" s="68" t="s">
        <v>492</v>
      </c>
      <c r="B44" s="129" t="s">
        <v>444</v>
      </c>
      <c r="C44" s="338" t="s">
        <v>3</v>
      </c>
      <c r="D44" s="148">
        <v>45536</v>
      </c>
      <c r="E44" s="348" t="s">
        <v>507</v>
      </c>
      <c r="F44" s="78" t="s">
        <v>508</v>
      </c>
      <c r="G44" s="572" t="s">
        <v>143</v>
      </c>
      <c r="H44" s="334">
        <v>9742.93</v>
      </c>
      <c r="I44" s="214">
        <f t="shared" si="9"/>
        <v>6495.2866666666669</v>
      </c>
      <c r="J44" s="214">
        <f t="shared" si="10"/>
        <v>1217.86625</v>
      </c>
      <c r="K44" s="181">
        <v>0</v>
      </c>
      <c r="L44" s="214">
        <f t="shared" si="11"/>
        <v>292.28789999999998</v>
      </c>
      <c r="M44" s="201">
        <v>742.93</v>
      </c>
      <c r="N44" s="81"/>
      <c r="O44" s="81"/>
      <c r="P44" s="512"/>
    </row>
    <row r="45" spans="1:16" s="180" customFormat="1" x14ac:dyDescent="0.2">
      <c r="A45" s="68" t="s">
        <v>493</v>
      </c>
      <c r="B45" s="129" t="s">
        <v>444</v>
      </c>
      <c r="C45" s="338" t="s">
        <v>3</v>
      </c>
      <c r="D45" s="148">
        <v>45536</v>
      </c>
      <c r="E45" s="348" t="s">
        <v>496</v>
      </c>
      <c r="F45" s="78" t="s">
        <v>497</v>
      </c>
      <c r="G45" s="572" t="s">
        <v>143</v>
      </c>
      <c r="H45" s="334">
        <v>9742.93</v>
      </c>
      <c r="I45" s="214">
        <f t="shared" si="9"/>
        <v>6495.2866666666669</v>
      </c>
      <c r="J45" s="214">
        <f t="shared" si="10"/>
        <v>1217.86625</v>
      </c>
      <c r="K45" s="181">
        <v>0</v>
      </c>
      <c r="L45" s="214">
        <f t="shared" si="11"/>
        <v>292.28789999999998</v>
      </c>
      <c r="M45" s="201">
        <v>742.93</v>
      </c>
      <c r="N45" s="81"/>
      <c r="O45" s="81"/>
      <c r="P45" s="512"/>
    </row>
    <row r="46" spans="1:16" s="180" customFormat="1" x14ac:dyDescent="0.2">
      <c r="A46" s="68" t="s">
        <v>494</v>
      </c>
      <c r="B46" s="129" t="s">
        <v>444</v>
      </c>
      <c r="C46" s="338" t="s">
        <v>3</v>
      </c>
      <c r="D46" s="148">
        <v>45536</v>
      </c>
      <c r="E46" s="348" t="s">
        <v>498</v>
      </c>
      <c r="F46" s="78" t="s">
        <v>499</v>
      </c>
      <c r="G46" s="572" t="s">
        <v>143</v>
      </c>
      <c r="H46" s="334">
        <v>9742.93</v>
      </c>
      <c r="I46" s="214">
        <f t="shared" si="9"/>
        <v>6495.2866666666669</v>
      </c>
      <c r="J46" s="214">
        <f t="shared" si="10"/>
        <v>1217.86625</v>
      </c>
      <c r="K46" s="181">
        <v>0</v>
      </c>
      <c r="L46" s="214">
        <f t="shared" si="11"/>
        <v>292.28789999999998</v>
      </c>
      <c r="M46" s="201">
        <v>742.93</v>
      </c>
      <c r="N46" s="81"/>
      <c r="O46" s="81"/>
      <c r="P46" s="512"/>
    </row>
    <row r="47" spans="1:16" s="180" customFormat="1" x14ac:dyDescent="0.2">
      <c r="A47" s="68" t="s">
        <v>495</v>
      </c>
      <c r="B47" s="129" t="s">
        <v>444</v>
      </c>
      <c r="C47" s="338" t="s">
        <v>3</v>
      </c>
      <c r="D47" s="292">
        <v>45536</v>
      </c>
      <c r="E47" s="348" t="s">
        <v>513</v>
      </c>
      <c r="F47" s="78" t="s">
        <v>514</v>
      </c>
      <c r="G47" s="572" t="s">
        <v>143</v>
      </c>
      <c r="H47" s="334">
        <v>9742.93</v>
      </c>
      <c r="I47" s="214">
        <f t="shared" si="9"/>
        <v>6495.2866666666669</v>
      </c>
      <c r="J47" s="214">
        <f t="shared" si="10"/>
        <v>1217.86625</v>
      </c>
      <c r="K47" s="181">
        <v>0</v>
      </c>
      <c r="L47" s="214">
        <f t="shared" si="11"/>
        <v>292.28789999999998</v>
      </c>
      <c r="M47" s="201">
        <v>742.93</v>
      </c>
      <c r="N47" s="81"/>
      <c r="O47" s="81"/>
      <c r="P47" s="512"/>
    </row>
    <row r="48" spans="1:16" s="180" customFormat="1" x14ac:dyDescent="0.2">
      <c r="A48" s="134"/>
      <c r="B48" s="481"/>
      <c r="C48" s="519"/>
      <c r="D48" s="520"/>
      <c r="E48" s="521"/>
      <c r="F48" s="522"/>
      <c r="G48" s="523"/>
      <c r="H48" s="547"/>
      <c r="I48" s="524"/>
      <c r="J48" s="524"/>
      <c r="K48" s="477"/>
      <c r="L48" s="524"/>
      <c r="M48" s="477"/>
      <c r="N48" s="474"/>
      <c r="O48" s="474"/>
      <c r="P48" s="512"/>
    </row>
    <row r="49" spans="1:16" s="180" customFormat="1" x14ac:dyDescent="0.2">
      <c r="A49" s="134"/>
      <c r="B49" s="481"/>
      <c r="C49" s="519"/>
      <c r="D49" s="520"/>
      <c r="E49" s="521"/>
      <c r="F49" s="522"/>
      <c r="G49" s="523"/>
      <c r="H49" s="547"/>
      <c r="I49" s="524"/>
      <c r="J49" s="524"/>
      <c r="K49" s="477"/>
      <c r="L49" s="524"/>
      <c r="M49" s="477"/>
      <c r="N49" s="474"/>
      <c r="O49" s="474"/>
      <c r="P49" s="512"/>
    </row>
    <row r="50" spans="1:16" x14ac:dyDescent="0.2">
      <c r="A50" s="1"/>
      <c r="B50" s="1"/>
      <c r="C50" s="1"/>
      <c r="D50" s="1"/>
      <c r="E50" s="342"/>
      <c r="F50" s="342"/>
      <c r="G50" s="178"/>
      <c r="H50" s="2"/>
      <c r="I50" s="2"/>
      <c r="J50" s="2"/>
      <c r="K50" s="1"/>
      <c r="L50" s="1"/>
      <c r="M50" s="2"/>
      <c r="N50" s="1"/>
      <c r="O50" s="1"/>
    </row>
    <row r="51" spans="1:16" s="1" customFormat="1" ht="13.5" thickBot="1" x14ac:dyDescent="0.25">
      <c r="A51" s="16" t="s">
        <v>19</v>
      </c>
      <c r="B51" s="14"/>
      <c r="C51" s="25"/>
      <c r="D51" s="26"/>
      <c r="E51" s="351"/>
      <c r="F51" s="351"/>
      <c r="G51" s="26"/>
      <c r="H51" s="26"/>
      <c r="I51" s="26"/>
      <c r="J51" s="26"/>
      <c r="K51" s="26"/>
      <c r="L51" s="26"/>
      <c r="M51" s="26"/>
      <c r="N51" s="26"/>
      <c r="O51" s="26"/>
    </row>
    <row r="52" spans="1:16" s="1" customFormat="1" ht="13.5" customHeight="1" thickBot="1" x14ac:dyDescent="0.25">
      <c r="A52" s="16" t="s">
        <v>5</v>
      </c>
      <c r="B52" s="14"/>
      <c r="C52" s="15"/>
      <c r="D52" s="450" t="s">
        <v>38</v>
      </c>
      <c r="E52" s="290"/>
      <c r="F52" s="290"/>
      <c r="G52" s="164"/>
      <c r="H52" s="24">
        <f>SUM(H12:H47)</f>
        <v>360349.45999999979</v>
      </c>
      <c r="I52" s="24">
        <f>SUM(I12:I47)</f>
        <v>240232.97333333356</v>
      </c>
      <c r="J52" s="24">
        <f>SUM(J12:J47)</f>
        <v>45043.682499999974</v>
      </c>
      <c r="K52" s="24">
        <f>SUM(K12:K27)</f>
        <v>0</v>
      </c>
      <c r="L52" s="24">
        <f>SUM(L12:L47)</f>
        <v>10810.483799999996</v>
      </c>
      <c r="M52" s="24">
        <f>SUM(M12:M47)</f>
        <v>28349.460000000006</v>
      </c>
      <c r="N52" s="24">
        <f>SUM(N12:N22)</f>
        <v>0</v>
      </c>
      <c r="O52" s="24">
        <f>SUM(O12:O22)</f>
        <v>0</v>
      </c>
    </row>
    <row r="53" spans="1:16" s="1" customFormat="1" x14ac:dyDescent="0.2">
      <c r="A53" s="16" t="s">
        <v>35</v>
      </c>
      <c r="E53" s="342"/>
      <c r="F53" s="342"/>
      <c r="G53" s="178"/>
      <c r="H53" s="2"/>
      <c r="I53" s="2"/>
      <c r="J53" s="2"/>
      <c r="M53" s="2"/>
    </row>
    <row r="54" spans="1:16" s="1" customFormat="1" x14ac:dyDescent="0.2">
      <c r="E54" s="342"/>
      <c r="F54" s="342"/>
      <c r="G54" s="178"/>
      <c r="H54" s="2"/>
      <c r="I54" s="2"/>
      <c r="J54" s="2"/>
      <c r="M54" s="2"/>
    </row>
    <row r="55" spans="1:16" s="184" customFormat="1" x14ac:dyDescent="0.2">
      <c r="E55" s="342"/>
      <c r="F55" s="342"/>
      <c r="H55" s="2"/>
      <c r="I55" s="2"/>
      <c r="J55" s="2"/>
      <c r="M55" s="2"/>
    </row>
    <row r="56" spans="1:16" s="184" customFormat="1" x14ac:dyDescent="0.2">
      <c r="E56" s="342"/>
      <c r="F56" s="342"/>
      <c r="H56" s="2"/>
      <c r="I56" s="2"/>
      <c r="J56" s="2"/>
      <c r="M56" s="2"/>
    </row>
    <row r="57" spans="1:16" s="184" customFormat="1" x14ac:dyDescent="0.2">
      <c r="E57" s="342"/>
      <c r="F57" s="342"/>
      <c r="H57" s="2"/>
      <c r="I57" s="2"/>
      <c r="J57" s="2"/>
      <c r="M57" s="2"/>
    </row>
    <row r="58" spans="1:16" ht="18" x14ac:dyDescent="0.25">
      <c r="A58" s="651" t="s">
        <v>0</v>
      </c>
      <c r="B58" s="652"/>
      <c r="C58" s="652"/>
      <c r="D58" s="652"/>
      <c r="E58" s="652"/>
      <c r="F58" s="652"/>
      <c r="G58" s="652"/>
      <c r="H58" s="652"/>
      <c r="I58" s="652"/>
      <c r="J58" s="652"/>
      <c r="K58" s="652"/>
      <c r="L58" s="652"/>
      <c r="M58" s="652"/>
      <c r="N58" s="652"/>
      <c r="O58" s="652"/>
    </row>
    <row r="59" spans="1:16" ht="15.75" x14ac:dyDescent="0.25">
      <c r="A59" s="645" t="s">
        <v>57</v>
      </c>
      <c r="B59" s="645"/>
      <c r="C59" s="645"/>
      <c r="D59" s="645"/>
      <c r="E59" s="645"/>
      <c r="F59" s="645"/>
      <c r="G59" s="645"/>
      <c r="H59" s="645"/>
      <c r="I59" s="645"/>
      <c r="J59" s="645"/>
      <c r="K59" s="645"/>
      <c r="L59" s="645"/>
      <c r="M59" s="645"/>
      <c r="N59" s="645"/>
      <c r="O59" s="645"/>
    </row>
    <row r="60" spans="1:16" ht="6" customHeight="1" thickBot="1" x14ac:dyDescent="0.25">
      <c r="A60" s="54"/>
      <c r="B60" s="54"/>
      <c r="C60" s="54"/>
      <c r="D60" s="54"/>
      <c r="E60" s="342"/>
      <c r="F60" s="342"/>
      <c r="G60" s="178"/>
      <c r="H60" s="2"/>
      <c r="I60" s="2"/>
      <c r="J60" s="2"/>
      <c r="K60" s="54"/>
      <c r="L60" s="54"/>
      <c r="M60" s="2"/>
      <c r="N60" s="54"/>
      <c r="O60" s="54"/>
    </row>
    <row r="61" spans="1:16" ht="15" x14ac:dyDescent="0.25">
      <c r="A61" s="55" t="s">
        <v>22</v>
      </c>
      <c r="B61" s="56"/>
      <c r="C61" s="57"/>
      <c r="D61" s="56"/>
      <c r="E61" s="343"/>
      <c r="F61" s="343"/>
      <c r="G61" s="177"/>
      <c r="H61" s="56"/>
      <c r="I61" s="56"/>
      <c r="J61" s="655" t="s">
        <v>213</v>
      </c>
      <c r="K61" s="655"/>
      <c r="L61" s="655"/>
      <c r="M61" s="655"/>
      <c r="N61" s="655"/>
      <c r="O61" s="656"/>
    </row>
    <row r="62" spans="1:16" ht="15.75" thickBot="1" x14ac:dyDescent="0.3">
      <c r="A62" s="641" t="s">
        <v>46</v>
      </c>
      <c r="B62" s="642"/>
      <c r="C62" s="642"/>
      <c r="D62" s="642"/>
      <c r="E62" s="289"/>
      <c r="F62" s="289"/>
      <c r="G62" s="176"/>
      <c r="H62" s="58"/>
      <c r="I62" s="58"/>
      <c r="J62" s="58"/>
      <c r="K62" s="58"/>
      <c r="L62" s="58"/>
      <c r="M62" s="58"/>
      <c r="N62" s="58"/>
      <c r="O62" s="59"/>
    </row>
    <row r="63" spans="1:16" ht="13.15" customHeight="1" thickBot="1" x14ac:dyDescent="0.25">
      <c r="A63" s="653" t="s">
        <v>41</v>
      </c>
      <c r="B63" s="643" t="s">
        <v>12</v>
      </c>
      <c r="C63" s="643" t="s">
        <v>1</v>
      </c>
      <c r="D63" s="643" t="s">
        <v>13</v>
      </c>
      <c r="E63" s="686" t="s">
        <v>104</v>
      </c>
      <c r="F63" s="666" t="s">
        <v>111</v>
      </c>
      <c r="G63" s="666" t="s">
        <v>95</v>
      </c>
      <c r="H63" s="673" t="s">
        <v>14</v>
      </c>
      <c r="I63" s="643" t="s">
        <v>2</v>
      </c>
      <c r="J63" s="643" t="s">
        <v>15</v>
      </c>
      <c r="K63" s="677" t="s">
        <v>16</v>
      </c>
      <c r="L63" s="670" t="s">
        <v>103</v>
      </c>
      <c r="M63" s="675" t="s">
        <v>17</v>
      </c>
      <c r="N63" s="322"/>
      <c r="O63" s="680" t="s">
        <v>18</v>
      </c>
    </row>
    <row r="64" spans="1:16" x14ac:dyDescent="0.2">
      <c r="A64" s="690"/>
      <c r="B64" s="691"/>
      <c r="C64" s="691"/>
      <c r="D64" s="691"/>
      <c r="E64" s="687"/>
      <c r="F64" s="688"/>
      <c r="G64" s="688"/>
      <c r="H64" s="682"/>
      <c r="I64" s="691"/>
      <c r="J64" s="691"/>
      <c r="K64" s="683"/>
      <c r="L64" s="684"/>
      <c r="M64" s="685"/>
      <c r="N64" s="321"/>
      <c r="O64" s="689"/>
    </row>
    <row r="65" spans="1:17" s="330" customFormat="1" x14ac:dyDescent="0.2">
      <c r="A65" s="328" t="s">
        <v>278</v>
      </c>
      <c r="B65" s="129" t="s">
        <v>179</v>
      </c>
      <c r="C65" s="327" t="s">
        <v>3</v>
      </c>
      <c r="D65" s="266">
        <v>45536</v>
      </c>
      <c r="E65" s="328" t="s">
        <v>407</v>
      </c>
      <c r="F65" s="328" t="s">
        <v>408</v>
      </c>
      <c r="G65" s="331" t="s">
        <v>143</v>
      </c>
      <c r="H65" s="181">
        <v>10865.02</v>
      </c>
      <c r="I65" s="116">
        <f t="shared" ref="I65:I72" si="12">H65/30*20</f>
        <v>7243.3466666666673</v>
      </c>
      <c r="J65" s="329">
        <f t="shared" ref="J65:J72" si="13">H65/30*15*0.25</f>
        <v>1358.1275000000001</v>
      </c>
      <c r="K65" s="181"/>
      <c r="L65" s="329">
        <f t="shared" ref="L65:L72" si="14">H65*0.03</f>
        <v>325.95060000000001</v>
      </c>
      <c r="M65" s="181">
        <v>865.02</v>
      </c>
      <c r="N65" s="81"/>
      <c r="O65" s="81"/>
      <c r="P65" s="513"/>
    </row>
    <row r="66" spans="1:17" s="330" customFormat="1" ht="36.75" customHeight="1" x14ac:dyDescent="0.2">
      <c r="A66" s="328" t="s">
        <v>279</v>
      </c>
      <c r="B66" s="327" t="s">
        <v>193</v>
      </c>
      <c r="C66" s="327" t="s">
        <v>3</v>
      </c>
      <c r="D66" s="266">
        <v>45536</v>
      </c>
      <c r="E66" s="418" t="s">
        <v>539</v>
      </c>
      <c r="F66" s="328" t="s">
        <v>540</v>
      </c>
      <c r="G66" s="331" t="s">
        <v>143</v>
      </c>
      <c r="H66" s="181">
        <v>23311.3</v>
      </c>
      <c r="I66" s="116">
        <f t="shared" si="12"/>
        <v>15540.866666666665</v>
      </c>
      <c r="J66" s="329">
        <f t="shared" si="13"/>
        <v>2913.9124999999999</v>
      </c>
      <c r="K66" s="181"/>
      <c r="L66" s="329">
        <f t="shared" si="14"/>
        <v>699.33899999999994</v>
      </c>
      <c r="M66" s="181">
        <v>3311.3</v>
      </c>
      <c r="N66" s="81"/>
      <c r="O66" s="81"/>
      <c r="P66" s="513"/>
    </row>
    <row r="67" spans="1:17" s="330" customFormat="1" ht="25.5" x14ac:dyDescent="0.2">
      <c r="A67" s="328" t="s">
        <v>543</v>
      </c>
      <c r="B67" s="327" t="s">
        <v>194</v>
      </c>
      <c r="C67" s="327" t="s">
        <v>3</v>
      </c>
      <c r="D67" s="266">
        <v>45536</v>
      </c>
      <c r="E67" s="206" t="s">
        <v>541</v>
      </c>
      <c r="F67" s="245" t="s">
        <v>542</v>
      </c>
      <c r="G67" s="331" t="s">
        <v>143</v>
      </c>
      <c r="H67" s="181">
        <v>10865.02</v>
      </c>
      <c r="I67" s="116">
        <f t="shared" ref="I67" si="15">H67/30*20</f>
        <v>7243.3466666666673</v>
      </c>
      <c r="J67" s="329">
        <f t="shared" ref="J67" si="16">H67/30*15*0.25</f>
        <v>1358.1275000000001</v>
      </c>
      <c r="K67" s="181"/>
      <c r="L67" s="329">
        <f t="shared" ref="L67" si="17">H67*0.03</f>
        <v>325.95060000000001</v>
      </c>
      <c r="M67" s="181">
        <v>865.02</v>
      </c>
      <c r="N67" s="335"/>
      <c r="O67" s="421"/>
      <c r="P67" s="513"/>
    </row>
    <row r="68" spans="1:17" s="219" customFormat="1" x14ac:dyDescent="0.2">
      <c r="A68" s="268" t="s">
        <v>197</v>
      </c>
      <c r="B68" s="129" t="s">
        <v>137</v>
      </c>
      <c r="C68" s="338" t="s">
        <v>3</v>
      </c>
      <c r="D68" s="148">
        <v>45536</v>
      </c>
      <c r="E68" s="273" t="s">
        <v>211</v>
      </c>
      <c r="F68" s="262" t="s">
        <v>212</v>
      </c>
      <c r="G68" s="380" t="s">
        <v>143</v>
      </c>
      <c r="H68" s="181">
        <v>9742.93</v>
      </c>
      <c r="I68" s="116">
        <f>H68/30*20</f>
        <v>6495.2866666666669</v>
      </c>
      <c r="J68" s="329">
        <f>H68/30*15*0.25</f>
        <v>1217.86625</v>
      </c>
      <c r="K68" s="181"/>
      <c r="L68" s="329">
        <f>H68*0.03</f>
        <v>292.28789999999998</v>
      </c>
      <c r="M68" s="181">
        <v>742.93</v>
      </c>
      <c r="N68" s="473"/>
      <c r="O68" s="221"/>
      <c r="P68" s="513"/>
    </row>
    <row r="69" spans="1:17" s="267" customFormat="1" x14ac:dyDescent="0.2">
      <c r="A69" s="268" t="s">
        <v>90</v>
      </c>
      <c r="B69" s="129" t="s">
        <v>137</v>
      </c>
      <c r="C69" s="338" t="s">
        <v>3</v>
      </c>
      <c r="D69" s="292">
        <v>45536</v>
      </c>
      <c r="E69" s="269" t="s">
        <v>118</v>
      </c>
      <c r="F69" s="263" t="s">
        <v>119</v>
      </c>
      <c r="G69" s="463" t="s">
        <v>143</v>
      </c>
      <c r="H69" s="271">
        <v>9742.93</v>
      </c>
      <c r="I69" s="224">
        <f>H69/30*20</f>
        <v>6495.2866666666669</v>
      </c>
      <c r="J69" s="224">
        <f>H69/30*15*0.25</f>
        <v>1217.86625</v>
      </c>
      <c r="K69" s="422"/>
      <c r="L69" s="224">
        <f>H69*0.03</f>
        <v>292.28789999999998</v>
      </c>
      <c r="M69" s="271">
        <v>742.93</v>
      </c>
      <c r="N69" s="469"/>
      <c r="O69" s="227"/>
      <c r="P69" s="513"/>
    </row>
    <row r="70" spans="1:17" s="180" customFormat="1" x14ac:dyDescent="0.2">
      <c r="A70" s="68" t="s">
        <v>93</v>
      </c>
      <c r="B70" s="129" t="s">
        <v>137</v>
      </c>
      <c r="C70" s="338" t="s">
        <v>3</v>
      </c>
      <c r="D70" s="266">
        <v>45536</v>
      </c>
      <c r="E70" s="339" t="s">
        <v>132</v>
      </c>
      <c r="F70" s="78" t="s">
        <v>133</v>
      </c>
      <c r="G70" s="332" t="s">
        <v>143</v>
      </c>
      <c r="H70" s="181">
        <v>9742.93</v>
      </c>
      <c r="I70" s="116">
        <f>H70/30*20</f>
        <v>6495.2866666666669</v>
      </c>
      <c r="J70" s="329">
        <f>H70/30*15*0.25</f>
        <v>1217.86625</v>
      </c>
      <c r="K70" s="181"/>
      <c r="L70" s="329">
        <f>H70*0.03</f>
        <v>292.28789999999998</v>
      </c>
      <c r="M70" s="181">
        <v>742.93</v>
      </c>
      <c r="N70" s="81"/>
      <c r="O70" s="333"/>
      <c r="P70" s="513"/>
    </row>
    <row r="71" spans="1:17" s="219" customFormat="1" x14ac:dyDescent="0.2">
      <c r="A71" s="472" t="s">
        <v>428</v>
      </c>
      <c r="B71" s="129" t="s">
        <v>137</v>
      </c>
      <c r="C71" s="338" t="s">
        <v>3</v>
      </c>
      <c r="D71" s="148">
        <v>45658</v>
      </c>
      <c r="E71" s="273" t="s">
        <v>211</v>
      </c>
      <c r="F71" s="262" t="s">
        <v>212</v>
      </c>
      <c r="G71" s="380" t="s">
        <v>143</v>
      </c>
      <c r="H71" s="271">
        <v>9742.93</v>
      </c>
      <c r="I71" s="224">
        <f t="shared" si="12"/>
        <v>6495.2866666666669</v>
      </c>
      <c r="J71" s="224">
        <f t="shared" si="13"/>
        <v>1217.86625</v>
      </c>
      <c r="K71" s="422"/>
      <c r="L71" s="224">
        <f t="shared" si="14"/>
        <v>292.28789999999998</v>
      </c>
      <c r="M71" s="271">
        <v>742.93</v>
      </c>
      <c r="N71" s="473"/>
      <c r="O71" s="221"/>
      <c r="P71" s="513"/>
    </row>
    <row r="72" spans="1:17" s="180" customFormat="1" x14ac:dyDescent="0.2">
      <c r="A72" s="457" t="s">
        <v>106</v>
      </c>
      <c r="B72" s="129" t="s">
        <v>137</v>
      </c>
      <c r="C72" s="338" t="s">
        <v>3</v>
      </c>
      <c r="D72" s="292">
        <v>45536</v>
      </c>
      <c r="E72" s="280" t="s">
        <v>128</v>
      </c>
      <c r="F72" s="467" t="s">
        <v>129</v>
      </c>
      <c r="G72" s="425" t="s">
        <v>143</v>
      </c>
      <c r="H72" s="181">
        <v>9742.93</v>
      </c>
      <c r="I72" s="116">
        <f t="shared" si="12"/>
        <v>6495.2866666666669</v>
      </c>
      <c r="J72" s="329">
        <f t="shared" si="13"/>
        <v>1217.86625</v>
      </c>
      <c r="K72" s="181"/>
      <c r="L72" s="329">
        <f t="shared" si="14"/>
        <v>292.28789999999998</v>
      </c>
      <c r="M72" s="181">
        <v>742.93</v>
      </c>
      <c r="N72" s="475">
        <v>0</v>
      </c>
      <c r="O72" s="81"/>
      <c r="P72" s="513"/>
    </row>
    <row r="73" spans="1:17" s="180" customFormat="1" x14ac:dyDescent="0.2">
      <c r="A73" s="68" t="s">
        <v>94</v>
      </c>
      <c r="B73" s="129" t="s">
        <v>137</v>
      </c>
      <c r="C73" s="338" t="s">
        <v>3</v>
      </c>
      <c r="D73" s="266">
        <v>45536</v>
      </c>
      <c r="E73" s="339" t="s">
        <v>130</v>
      </c>
      <c r="F73" s="78" t="s">
        <v>131</v>
      </c>
      <c r="G73" s="332" t="s">
        <v>143</v>
      </c>
      <c r="H73" s="271">
        <v>9742.93</v>
      </c>
      <c r="I73" s="224">
        <f t="shared" ref="I73:I84" si="18">H73/30*20</f>
        <v>6495.2866666666669</v>
      </c>
      <c r="J73" s="224">
        <f t="shared" ref="J73:J84" si="19">H73/30*15*0.25</f>
        <v>1217.86625</v>
      </c>
      <c r="K73" s="422"/>
      <c r="L73" s="224">
        <f t="shared" ref="L73:L84" si="20">H73*0.03</f>
        <v>292.28789999999998</v>
      </c>
      <c r="M73" s="271">
        <v>742.93</v>
      </c>
      <c r="N73" s="476"/>
      <c r="O73" s="81"/>
      <c r="P73" s="513"/>
    </row>
    <row r="74" spans="1:17" s="180" customFormat="1" x14ac:dyDescent="0.2">
      <c r="A74" s="68" t="s">
        <v>168</v>
      </c>
      <c r="B74" s="129" t="s">
        <v>137</v>
      </c>
      <c r="C74" s="338" t="s">
        <v>3</v>
      </c>
      <c r="D74" s="266">
        <v>45536</v>
      </c>
      <c r="E74" s="352" t="s">
        <v>170</v>
      </c>
      <c r="F74" s="78" t="s">
        <v>171</v>
      </c>
      <c r="G74" s="332" t="s">
        <v>143</v>
      </c>
      <c r="H74" s="181">
        <v>9742.93</v>
      </c>
      <c r="I74" s="116">
        <f t="shared" si="18"/>
        <v>6495.2866666666669</v>
      </c>
      <c r="J74" s="329">
        <f t="shared" si="19"/>
        <v>1217.86625</v>
      </c>
      <c r="K74" s="181"/>
      <c r="L74" s="329">
        <f t="shared" si="20"/>
        <v>292.28789999999998</v>
      </c>
      <c r="M74" s="181">
        <v>742.93</v>
      </c>
      <c r="N74" s="476"/>
      <c r="O74" s="81"/>
      <c r="P74" s="513"/>
    </row>
    <row r="75" spans="1:17" s="180" customFormat="1" x14ac:dyDescent="0.2">
      <c r="A75" s="187" t="s">
        <v>269</v>
      </c>
      <c r="B75" s="129" t="s">
        <v>137</v>
      </c>
      <c r="C75" s="338" t="s">
        <v>3</v>
      </c>
      <c r="D75" s="148">
        <v>45536</v>
      </c>
      <c r="E75" s="280" t="s">
        <v>286</v>
      </c>
      <c r="F75" s="467" t="s">
        <v>287</v>
      </c>
      <c r="G75" s="411" t="s">
        <v>143</v>
      </c>
      <c r="H75" s="271">
        <v>9742.93</v>
      </c>
      <c r="I75" s="224">
        <f t="shared" si="18"/>
        <v>6495.2866666666669</v>
      </c>
      <c r="J75" s="224">
        <f t="shared" si="19"/>
        <v>1217.86625</v>
      </c>
      <c r="K75" s="422"/>
      <c r="L75" s="224">
        <f t="shared" si="20"/>
        <v>292.28789999999998</v>
      </c>
      <c r="M75" s="271">
        <v>742.93</v>
      </c>
      <c r="O75" s="81"/>
      <c r="P75" s="513"/>
      <c r="Q75" s="474"/>
    </row>
    <row r="76" spans="1:17" s="330" customFormat="1" x14ac:dyDescent="0.2">
      <c r="A76" s="68" t="s">
        <v>160</v>
      </c>
      <c r="B76" s="129" t="s">
        <v>137</v>
      </c>
      <c r="C76" s="338" t="s">
        <v>3</v>
      </c>
      <c r="D76" s="266">
        <v>45536</v>
      </c>
      <c r="E76" s="350" t="s">
        <v>162</v>
      </c>
      <c r="F76" s="68" t="s">
        <v>167</v>
      </c>
      <c r="G76" s="332" t="s">
        <v>143</v>
      </c>
      <c r="H76" s="181">
        <v>9742.93</v>
      </c>
      <c r="I76" s="116">
        <f t="shared" si="18"/>
        <v>6495.2866666666669</v>
      </c>
      <c r="J76" s="329">
        <f t="shared" si="19"/>
        <v>1217.86625</v>
      </c>
      <c r="K76" s="181"/>
      <c r="L76" s="329">
        <f t="shared" si="20"/>
        <v>292.28789999999998</v>
      </c>
      <c r="M76" s="181">
        <v>742.93</v>
      </c>
      <c r="N76" s="421"/>
      <c r="O76" s="335"/>
      <c r="P76" s="513"/>
    </row>
    <row r="77" spans="1:17" s="330" customFormat="1" x14ac:dyDescent="0.2">
      <c r="A77" s="68" t="s">
        <v>195</v>
      </c>
      <c r="B77" s="129" t="s">
        <v>137</v>
      </c>
      <c r="C77" s="338" t="s">
        <v>3</v>
      </c>
      <c r="D77" s="266">
        <v>45536</v>
      </c>
      <c r="E77" s="339" t="s">
        <v>207</v>
      </c>
      <c r="F77" s="68" t="s">
        <v>208</v>
      </c>
      <c r="G77" s="332" t="s">
        <v>143</v>
      </c>
      <c r="H77" s="271">
        <v>9742.93</v>
      </c>
      <c r="I77" s="224">
        <f t="shared" si="18"/>
        <v>6495.2866666666669</v>
      </c>
      <c r="J77" s="224">
        <f t="shared" si="19"/>
        <v>1217.86625</v>
      </c>
      <c r="K77" s="422"/>
      <c r="L77" s="224">
        <f t="shared" si="20"/>
        <v>292.28789999999998</v>
      </c>
      <c r="M77" s="271">
        <v>742.93</v>
      </c>
      <c r="N77" s="335"/>
      <c r="O77" s="336"/>
      <c r="P77" s="513"/>
    </row>
    <row r="78" spans="1:17" s="330" customFormat="1" x14ac:dyDescent="0.2">
      <c r="A78" s="68" t="s">
        <v>180</v>
      </c>
      <c r="B78" s="129" t="s">
        <v>137</v>
      </c>
      <c r="C78" s="338" t="s">
        <v>3</v>
      </c>
      <c r="D78" s="266">
        <v>45536</v>
      </c>
      <c r="E78" s="350" t="s">
        <v>164</v>
      </c>
      <c r="F78" s="68" t="s">
        <v>166</v>
      </c>
      <c r="G78" s="332" t="s">
        <v>143</v>
      </c>
      <c r="H78" s="181">
        <v>9742.93</v>
      </c>
      <c r="I78" s="116">
        <f t="shared" si="18"/>
        <v>6495.2866666666669</v>
      </c>
      <c r="J78" s="329">
        <f t="shared" si="19"/>
        <v>1217.86625</v>
      </c>
      <c r="K78" s="181"/>
      <c r="L78" s="329">
        <f t="shared" si="20"/>
        <v>292.28789999999998</v>
      </c>
      <c r="M78" s="181">
        <v>742.93</v>
      </c>
      <c r="N78" s="335"/>
      <c r="O78" s="336"/>
      <c r="P78" s="513"/>
    </row>
    <row r="79" spans="1:17" s="330" customFormat="1" x14ac:dyDescent="0.2">
      <c r="A79" s="68" t="s">
        <v>181</v>
      </c>
      <c r="B79" s="129" t="s">
        <v>137</v>
      </c>
      <c r="C79" s="338" t="s">
        <v>3</v>
      </c>
      <c r="D79" s="266">
        <v>45536</v>
      </c>
      <c r="E79" s="273" t="s">
        <v>124</v>
      </c>
      <c r="F79" s="262" t="s">
        <v>125</v>
      </c>
      <c r="G79" s="332" t="s">
        <v>143</v>
      </c>
      <c r="H79" s="271">
        <v>9742.93</v>
      </c>
      <c r="I79" s="224">
        <f t="shared" si="18"/>
        <v>6495.2866666666669</v>
      </c>
      <c r="J79" s="224">
        <f t="shared" si="19"/>
        <v>1217.86625</v>
      </c>
      <c r="K79" s="422"/>
      <c r="L79" s="224">
        <f t="shared" si="20"/>
        <v>292.28789999999998</v>
      </c>
      <c r="M79" s="271">
        <v>742.93</v>
      </c>
      <c r="N79" s="335"/>
      <c r="O79" s="336"/>
      <c r="P79" s="513"/>
    </row>
    <row r="80" spans="1:17" s="337" customFormat="1" x14ac:dyDescent="0.2">
      <c r="A80" s="68" t="s">
        <v>196</v>
      </c>
      <c r="B80" s="129" t="s">
        <v>137</v>
      </c>
      <c r="C80" s="338" t="s">
        <v>3</v>
      </c>
      <c r="D80" s="266">
        <v>45536</v>
      </c>
      <c r="E80" s="339" t="s">
        <v>134</v>
      </c>
      <c r="F80" s="78" t="s">
        <v>135</v>
      </c>
      <c r="G80" s="332" t="s">
        <v>143</v>
      </c>
      <c r="H80" s="181">
        <v>9742.93</v>
      </c>
      <c r="I80" s="116">
        <f t="shared" si="18"/>
        <v>6495.2866666666669</v>
      </c>
      <c r="J80" s="329">
        <f t="shared" si="19"/>
        <v>1217.86625</v>
      </c>
      <c r="K80" s="181"/>
      <c r="L80" s="329">
        <f t="shared" si="20"/>
        <v>292.28789999999998</v>
      </c>
      <c r="M80" s="181">
        <v>742.93</v>
      </c>
      <c r="N80" s="335"/>
      <c r="O80" s="336"/>
      <c r="P80" s="513"/>
    </row>
    <row r="81" spans="1:16" s="180" customFormat="1" x14ac:dyDescent="0.2">
      <c r="A81" s="68" t="s">
        <v>107</v>
      </c>
      <c r="B81" s="129" t="s">
        <v>137</v>
      </c>
      <c r="C81" s="338" t="s">
        <v>3</v>
      </c>
      <c r="D81" s="266">
        <v>45536</v>
      </c>
      <c r="E81" s="349" t="s">
        <v>567</v>
      </c>
      <c r="F81" s="180" t="s">
        <v>568</v>
      </c>
      <c r="G81" s="331" t="s">
        <v>143</v>
      </c>
      <c r="H81" s="271">
        <v>9742.93</v>
      </c>
      <c r="I81" s="224">
        <f t="shared" si="18"/>
        <v>6495.2866666666669</v>
      </c>
      <c r="J81" s="224">
        <f t="shared" si="19"/>
        <v>1217.86625</v>
      </c>
      <c r="K81" s="422"/>
      <c r="L81" s="224">
        <f t="shared" si="20"/>
        <v>292.28789999999998</v>
      </c>
      <c r="M81" s="271">
        <v>742.93</v>
      </c>
      <c r="N81" s="116"/>
      <c r="O81" s="116"/>
      <c r="P81" s="513"/>
    </row>
    <row r="82" spans="1:16" s="180" customFormat="1" x14ac:dyDescent="0.2">
      <c r="A82" s="68" t="s">
        <v>311</v>
      </c>
      <c r="B82" s="129" t="s">
        <v>137</v>
      </c>
      <c r="C82" s="338" t="s">
        <v>3</v>
      </c>
      <c r="D82" s="266">
        <v>45597</v>
      </c>
      <c r="E82" s="432" t="s">
        <v>557</v>
      </c>
      <c r="F82" s="220" t="s">
        <v>558</v>
      </c>
      <c r="G82" s="332" t="s">
        <v>143</v>
      </c>
      <c r="H82" s="181">
        <v>9742.93</v>
      </c>
      <c r="I82" s="116">
        <f t="shared" si="18"/>
        <v>6495.2866666666669</v>
      </c>
      <c r="J82" s="329">
        <f t="shared" si="19"/>
        <v>1217.86625</v>
      </c>
      <c r="K82" s="181"/>
      <c r="L82" s="329">
        <f t="shared" si="20"/>
        <v>292.28789999999998</v>
      </c>
      <c r="M82" s="181">
        <v>742.93</v>
      </c>
      <c r="N82" s="116"/>
      <c r="O82" s="116"/>
      <c r="P82" s="513"/>
    </row>
    <row r="83" spans="1:16" s="180" customFormat="1" x14ac:dyDescent="0.2">
      <c r="A83" s="68" t="s">
        <v>280</v>
      </c>
      <c r="B83" s="129" t="s">
        <v>137</v>
      </c>
      <c r="C83" s="338" t="s">
        <v>3</v>
      </c>
      <c r="D83" s="266">
        <v>45536</v>
      </c>
      <c r="E83" s="432" t="s">
        <v>288</v>
      </c>
      <c r="F83" s="220" t="s">
        <v>289</v>
      </c>
      <c r="G83" s="332" t="s">
        <v>143</v>
      </c>
      <c r="H83" s="271">
        <v>9742.93</v>
      </c>
      <c r="I83" s="224">
        <f t="shared" si="18"/>
        <v>6495.2866666666669</v>
      </c>
      <c r="J83" s="224">
        <f t="shared" si="19"/>
        <v>1217.86625</v>
      </c>
      <c r="K83" s="422"/>
      <c r="L83" s="224">
        <f t="shared" si="20"/>
        <v>292.28789999999998</v>
      </c>
      <c r="M83" s="271">
        <v>742.93</v>
      </c>
      <c r="N83" s="116"/>
      <c r="O83" s="433"/>
      <c r="P83" s="513"/>
    </row>
    <row r="84" spans="1:16" s="330" customFormat="1" x14ac:dyDescent="0.2">
      <c r="A84" s="68" t="s">
        <v>429</v>
      </c>
      <c r="B84" s="129" t="s">
        <v>137</v>
      </c>
      <c r="C84" s="338" t="s">
        <v>3</v>
      </c>
      <c r="D84" s="266">
        <v>45658</v>
      </c>
      <c r="E84" s="350" t="s">
        <v>565</v>
      </c>
      <c r="F84" s="68" t="s">
        <v>566</v>
      </c>
      <c r="G84" s="332" t="s">
        <v>143</v>
      </c>
      <c r="H84" s="181">
        <v>9742.93</v>
      </c>
      <c r="I84" s="116">
        <f t="shared" si="18"/>
        <v>6495.2866666666669</v>
      </c>
      <c r="J84" s="329">
        <f t="shared" si="19"/>
        <v>1217.86625</v>
      </c>
      <c r="K84" s="181"/>
      <c r="L84" s="329">
        <f t="shared" si="20"/>
        <v>292.28789999999998</v>
      </c>
      <c r="M84" s="181">
        <v>742.93</v>
      </c>
      <c r="N84" s="116"/>
      <c r="O84" s="116"/>
      <c r="P84" s="513"/>
    </row>
    <row r="85" spans="1:16" ht="13.5" customHeight="1" thickBot="1" x14ac:dyDescent="0.25">
      <c r="A85" s="16" t="s">
        <v>19</v>
      </c>
      <c r="B85" s="14"/>
      <c r="C85" s="4"/>
      <c r="D85" s="692" t="s">
        <v>43</v>
      </c>
      <c r="E85" s="693"/>
      <c r="F85" s="434"/>
      <c r="G85" s="435"/>
      <c r="H85" s="436">
        <f>SUM(H65:H84)</f>
        <v>210671.14999999991</v>
      </c>
      <c r="I85" s="436">
        <f>SUM(I65:I84)</f>
        <v>140447.43333333335</v>
      </c>
      <c r="J85" s="436">
        <f>SUM(J65:J84)</f>
        <v>26333.893749999988</v>
      </c>
      <c r="K85" s="436">
        <f>SUM(K65:K84)</f>
        <v>0</v>
      </c>
      <c r="L85" s="436">
        <f>SUM(L65:L84)</f>
        <v>6320.134500000001</v>
      </c>
      <c r="M85" s="436">
        <f>SUM(M65:M83)</f>
        <v>16928.220000000005</v>
      </c>
      <c r="N85" s="436">
        <f>SUM(N65:N83)</f>
        <v>0</v>
      </c>
      <c r="O85" s="437">
        <f>SUM(O73:O83)</f>
        <v>0</v>
      </c>
    </row>
    <row r="86" spans="1:16" s="1" customFormat="1" ht="13.5" thickBot="1" x14ac:dyDescent="0.25">
      <c r="A86" s="35"/>
      <c r="B86" s="34"/>
      <c r="C86" s="36"/>
      <c r="D86" s="37"/>
      <c r="E86" s="354"/>
      <c r="F86" s="354"/>
      <c r="G86" s="42"/>
      <c r="H86" s="41"/>
      <c r="I86" s="44"/>
      <c r="J86" s="44"/>
      <c r="K86" s="44"/>
      <c r="L86" s="44"/>
      <c r="M86" s="44"/>
      <c r="N86" s="4"/>
      <c r="O86" s="4"/>
    </row>
    <row r="87" spans="1:16" s="365" customFormat="1" ht="13.9" customHeight="1" thickBot="1" x14ac:dyDescent="0.25">
      <c r="A87" s="35"/>
      <c r="B87" s="34"/>
      <c r="C87" s="36"/>
      <c r="D87" s="694" t="s">
        <v>37</v>
      </c>
      <c r="E87" s="695"/>
      <c r="F87" s="409"/>
      <c r="G87" s="401"/>
      <c r="H87" s="188">
        <f t="shared" ref="H87:O87" si="21">H85+H52</f>
        <v>571020.60999999964</v>
      </c>
      <c r="I87" s="188">
        <f t="shared" si="21"/>
        <v>380680.40666666691</v>
      </c>
      <c r="J87" s="188">
        <f t="shared" si="21"/>
        <v>71377.576249999955</v>
      </c>
      <c r="K87" s="188">
        <f t="shared" si="21"/>
        <v>0</v>
      </c>
      <c r="L87" s="188">
        <f t="shared" si="21"/>
        <v>17130.618299999998</v>
      </c>
      <c r="M87" s="188">
        <f t="shared" si="21"/>
        <v>45277.680000000008</v>
      </c>
      <c r="N87" s="188">
        <f t="shared" si="21"/>
        <v>0</v>
      </c>
      <c r="O87" s="188">
        <f t="shared" si="21"/>
        <v>0</v>
      </c>
    </row>
    <row r="88" spans="1:16" s="365" customFormat="1" ht="13.5" thickBot="1" x14ac:dyDescent="0.25">
      <c r="A88" s="35"/>
      <c r="B88" s="34"/>
      <c r="C88" s="36"/>
      <c r="D88" s="37"/>
      <c r="E88" s="354"/>
      <c r="F88" s="354"/>
      <c r="G88" s="42"/>
      <c r="H88" s="41"/>
      <c r="I88" s="44"/>
      <c r="J88" s="44"/>
      <c r="K88" s="44"/>
      <c r="L88" s="44"/>
      <c r="M88" s="44"/>
      <c r="N88" s="4"/>
      <c r="O88" s="4"/>
    </row>
    <row r="89" spans="1:16" ht="13.9" customHeight="1" thickBot="1" x14ac:dyDescent="0.25">
      <c r="D89" s="694" t="s">
        <v>44</v>
      </c>
      <c r="E89" s="695"/>
      <c r="F89" s="409"/>
      <c r="G89" s="401"/>
      <c r="H89" s="188">
        <f>H87*12</f>
        <v>6852247.3199999956</v>
      </c>
      <c r="I89" s="188">
        <f>I87</f>
        <v>380680.40666666691</v>
      </c>
      <c r="J89" s="188">
        <f>J87</f>
        <v>71377.576249999955</v>
      </c>
      <c r="K89" s="188">
        <f>K87*12</f>
        <v>0</v>
      </c>
      <c r="L89" s="188">
        <f>L87*12</f>
        <v>205567.41959999996</v>
      </c>
      <c r="M89" s="188">
        <f>M87*12</f>
        <v>543332.16000000015</v>
      </c>
      <c r="N89" s="188">
        <f>SUM(N74:N87)</f>
        <v>0</v>
      </c>
      <c r="O89" s="43">
        <f>SUM(O77:O87)</f>
        <v>0</v>
      </c>
    </row>
  </sheetData>
  <mergeCells count="37">
    <mergeCell ref="D85:E85"/>
    <mergeCell ref="D87:E87"/>
    <mergeCell ref="D89:E89"/>
    <mergeCell ref="B63:B64"/>
    <mergeCell ref="C63:C64"/>
    <mergeCell ref="D63:D64"/>
    <mergeCell ref="H63:H64"/>
    <mergeCell ref="A59:O59"/>
    <mergeCell ref="A58:O58"/>
    <mergeCell ref="K63:K64"/>
    <mergeCell ref="L63:L64"/>
    <mergeCell ref="M63:M64"/>
    <mergeCell ref="J61:O61"/>
    <mergeCell ref="E63:E64"/>
    <mergeCell ref="F63:F64"/>
    <mergeCell ref="G63:G64"/>
    <mergeCell ref="O63:O64"/>
    <mergeCell ref="A62:D62"/>
    <mergeCell ref="A63:A64"/>
    <mergeCell ref="I63:I64"/>
    <mergeCell ref="J63:J64"/>
    <mergeCell ref="A2:O2"/>
    <mergeCell ref="A3:O3"/>
    <mergeCell ref="A4:O4"/>
    <mergeCell ref="A9:A10"/>
    <mergeCell ref="B9:B10"/>
    <mergeCell ref="C9:C10"/>
    <mergeCell ref="D9:D10"/>
    <mergeCell ref="I9:I10"/>
    <mergeCell ref="J9:J10"/>
    <mergeCell ref="K9:K10"/>
    <mergeCell ref="L9:L10"/>
    <mergeCell ref="M9:M10"/>
    <mergeCell ref="J6:O6"/>
    <mergeCell ref="A7:D7"/>
    <mergeCell ref="H9:H10"/>
    <mergeCell ref="O9:O10"/>
  </mergeCells>
  <hyperlinks>
    <hyperlink ref="G24:G27" r:id="rId1" display="facturaschurumuco@gmail.com" xr:uid="{00000000-0004-0000-0300-000002000000}"/>
    <hyperlink ref="G81" r:id="rId2" xr:uid="{00000000-0004-0000-0300-000005000000}"/>
    <hyperlink ref="G66" r:id="rId3" xr:uid="{00000000-0004-0000-0300-000007000000}"/>
    <hyperlink ref="G21" r:id="rId4" xr:uid="{00000000-0004-0000-0300-000009000000}"/>
    <hyperlink ref="G24" r:id="rId5" xr:uid="{00000000-0004-0000-0300-00000A000000}"/>
    <hyperlink ref="G25" r:id="rId6" xr:uid="{00000000-0004-0000-0300-00000B000000}"/>
    <hyperlink ref="G67" r:id="rId7" xr:uid="{00000000-0004-0000-0300-00000C000000}"/>
    <hyperlink ref="G69" r:id="rId8" xr:uid="{00000000-0004-0000-0600-000002000000}"/>
    <hyperlink ref="G68" r:id="rId9" xr:uid="{00000000-0004-0000-0600-000008000000}"/>
    <hyperlink ref="G71" r:id="rId10" xr:uid="{56373BFA-CAAE-4C78-8B3B-EC8F3C724621}"/>
    <hyperlink ref="G35:G38" r:id="rId11" display="facturaschurumuco@gmail.com" xr:uid="{6BC91181-0207-4A5F-86A8-DB15405CA46D}"/>
    <hyperlink ref="G40:G43" r:id="rId12" display="facturaschurumuco@gmail.com" xr:uid="{98D66F7D-A074-437F-B97B-488569C2F5F9}"/>
    <hyperlink ref="G45:G46" r:id="rId13" display="facturaschurumuco@gmail.com" xr:uid="{7C1161C4-272B-4A05-B028-79967F90577B}"/>
    <hyperlink ref="G35" r:id="rId14" xr:uid="{99B1D395-717B-41A2-AA34-9E3EF413A7BE}"/>
    <hyperlink ref="G40" r:id="rId15" xr:uid="{15FACF47-0CA0-4341-B205-5D4C8421CD4D}"/>
    <hyperlink ref="G45" r:id="rId16" xr:uid="{DDD8C252-DBD9-44EF-9285-D97D57578975}"/>
    <hyperlink ref="G36" r:id="rId17" xr:uid="{8C51B0DF-0CE8-4EC9-96CB-4DD1F8C28F00}"/>
    <hyperlink ref="G41" r:id="rId18" xr:uid="{A8B97761-8021-416E-9A69-6294017A432B}"/>
    <hyperlink ref="G47" r:id="rId19" xr:uid="{75C1BB3D-1F41-459F-A6FE-01B0BFADD945}"/>
  </hyperlinks>
  <pageMargins left="0.83" right="0.43" top="0.62992125984251968" bottom="0.51181102362204722" header="0.59055118110236227" footer="0.31496062992125984"/>
  <pageSetup paperSize="5" scale="58" fitToHeight="3" orientation="landscape" r:id="rId20"/>
  <rowBreaks count="1" manualBreakCount="1">
    <brk id="56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Q20"/>
  <sheetViews>
    <sheetView view="pageBreakPreview" zoomScale="80" zoomScaleNormal="90" zoomScaleSheetLayoutView="80" workbookViewId="0">
      <selection activeCell="H13" sqref="H13"/>
    </sheetView>
  </sheetViews>
  <sheetFormatPr baseColWidth="10" defaultRowHeight="12.75" x14ac:dyDescent="0.2"/>
  <cols>
    <col min="1" max="1" width="34.28515625" customWidth="1"/>
    <col min="2" max="2" width="25" customWidth="1"/>
    <col min="3" max="3" width="25" hidden="1" customWidth="1"/>
    <col min="4" max="4" width="9.7109375" customWidth="1"/>
    <col min="6" max="6" width="0" hidden="1" customWidth="1"/>
    <col min="7" max="7" width="27.7109375" customWidth="1"/>
    <col min="8" max="8" width="19.5703125" customWidth="1"/>
    <col min="9" max="9" width="25.140625" customWidth="1"/>
    <col min="10" max="10" width="15.7109375" bestFit="1" customWidth="1"/>
    <col min="11" max="11" width="13.7109375" bestFit="1" customWidth="1"/>
    <col min="12" max="12" width="16.5703125" customWidth="1"/>
    <col min="14" max="14" width="12.85546875" bestFit="1" customWidth="1"/>
    <col min="15" max="15" width="13.7109375" bestFit="1" customWidth="1"/>
    <col min="16" max="16" width="9.7109375" customWidth="1"/>
  </cols>
  <sheetData>
    <row r="1" spans="1:17" ht="18" x14ac:dyDescent="0.25">
      <c r="A1" s="651" t="s">
        <v>0</v>
      </c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2"/>
      <c r="P1" s="652"/>
    </row>
    <row r="2" spans="1:17" ht="15.75" x14ac:dyDescent="0.25">
      <c r="A2" s="645" t="s">
        <v>57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17" ht="15.75" x14ac:dyDescent="0.25">
      <c r="A3" s="662"/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17" ht="13.5" thickBot="1" x14ac:dyDescent="0.25">
      <c r="A4" s="54"/>
      <c r="B4" s="54"/>
      <c r="C4" s="77"/>
      <c r="D4" s="54"/>
      <c r="E4" s="54"/>
      <c r="F4" s="54"/>
      <c r="G4" s="162"/>
      <c r="H4" s="162"/>
      <c r="I4" s="162"/>
      <c r="J4" s="2"/>
      <c r="K4" s="2"/>
      <c r="L4" s="2"/>
      <c r="M4" s="54"/>
      <c r="N4" s="54"/>
      <c r="O4" s="2"/>
      <c r="P4" s="54"/>
    </row>
    <row r="5" spans="1:17" ht="15" x14ac:dyDescent="0.25">
      <c r="A5" s="55" t="s">
        <v>22</v>
      </c>
      <c r="B5" s="56"/>
      <c r="C5" s="76"/>
      <c r="D5" s="57"/>
      <c r="E5" s="56"/>
      <c r="F5" s="56"/>
      <c r="G5" s="161"/>
      <c r="H5" s="161"/>
      <c r="I5" s="161"/>
      <c r="J5" s="56"/>
      <c r="K5" s="655" t="s">
        <v>213</v>
      </c>
      <c r="L5" s="655"/>
      <c r="M5" s="655"/>
      <c r="N5" s="655"/>
      <c r="O5" s="655"/>
      <c r="P5" s="656"/>
    </row>
    <row r="6" spans="1:17" ht="15.75" thickBot="1" x14ac:dyDescent="0.3">
      <c r="A6" s="641" t="s">
        <v>48</v>
      </c>
      <c r="B6" s="642"/>
      <c r="C6" s="642"/>
      <c r="D6" s="642"/>
      <c r="E6" s="642"/>
      <c r="F6" s="58"/>
      <c r="G6" s="160"/>
      <c r="H6" s="160"/>
      <c r="I6" s="160"/>
      <c r="J6" s="58"/>
      <c r="K6" s="58"/>
      <c r="L6" s="58"/>
      <c r="M6" s="58"/>
      <c r="N6" s="58"/>
      <c r="O6" s="58"/>
      <c r="P6" s="59"/>
    </row>
    <row r="7" spans="1:17" ht="14.25" thickBo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7" ht="13.15" customHeight="1" x14ac:dyDescent="0.2">
      <c r="A8" s="653" t="s">
        <v>41</v>
      </c>
      <c r="B8" s="643" t="s">
        <v>12</v>
      </c>
      <c r="C8" s="74"/>
      <c r="D8" s="643" t="s">
        <v>1</v>
      </c>
      <c r="E8" s="643" t="s">
        <v>13</v>
      </c>
      <c r="F8" s="60"/>
      <c r="G8" s="639" t="s">
        <v>104</v>
      </c>
      <c r="H8" s="639" t="s">
        <v>111</v>
      </c>
      <c r="I8" s="639" t="s">
        <v>95</v>
      </c>
      <c r="J8" s="643" t="s">
        <v>14</v>
      </c>
      <c r="K8" s="643" t="s">
        <v>2</v>
      </c>
      <c r="L8" s="643" t="s">
        <v>15</v>
      </c>
      <c r="M8" s="643" t="s">
        <v>16</v>
      </c>
      <c r="N8" s="647" t="s">
        <v>103</v>
      </c>
      <c r="O8" s="643" t="s">
        <v>17</v>
      </c>
      <c r="P8" s="657" t="s">
        <v>18</v>
      </c>
    </row>
    <row r="9" spans="1:17" ht="13.5" thickBot="1" x14ac:dyDescent="0.25">
      <c r="A9" s="654"/>
      <c r="B9" s="644"/>
      <c r="C9" s="75"/>
      <c r="D9" s="644"/>
      <c r="E9" s="644"/>
      <c r="F9" s="61"/>
      <c r="G9" s="640"/>
      <c r="H9" s="640"/>
      <c r="I9" s="640"/>
      <c r="J9" s="644"/>
      <c r="K9" s="644"/>
      <c r="L9" s="644"/>
      <c r="M9" s="644"/>
      <c r="N9" s="648"/>
      <c r="O9" s="648"/>
      <c r="P9" s="650"/>
    </row>
    <row r="10" spans="1:17" ht="14.25" thickBot="1" x14ac:dyDescent="0.25">
      <c r="A10" s="10"/>
      <c r="B10" s="10"/>
      <c r="C10" s="10"/>
      <c r="D10" s="10"/>
      <c r="E10" s="10"/>
      <c r="F10" s="10"/>
      <c r="G10" s="10"/>
      <c r="H10" s="294"/>
      <c r="I10" s="295"/>
      <c r="J10" s="10"/>
      <c r="K10" s="10"/>
      <c r="L10" s="10"/>
      <c r="M10" s="10"/>
      <c r="N10" s="10"/>
      <c r="O10" s="10"/>
      <c r="P10" s="10"/>
    </row>
    <row r="11" spans="1:17" s="180" customFormat="1" x14ac:dyDescent="0.2">
      <c r="A11" s="526" t="s">
        <v>87</v>
      </c>
      <c r="B11" s="527" t="s">
        <v>88</v>
      </c>
      <c r="C11" s="528">
        <v>3109.9500000000003</v>
      </c>
      <c r="D11" s="529" t="s">
        <v>3</v>
      </c>
      <c r="E11" s="530">
        <v>45536</v>
      </c>
      <c r="F11" s="531">
        <v>1400</v>
      </c>
      <c r="G11" s="532" t="s">
        <v>114</v>
      </c>
      <c r="H11" s="533" t="s">
        <v>115</v>
      </c>
      <c r="I11" s="534" t="s">
        <v>143</v>
      </c>
      <c r="J11" s="535">
        <v>10865.02</v>
      </c>
      <c r="K11" s="536">
        <f>J11/30*20</f>
        <v>7243.3466666666673</v>
      </c>
      <c r="L11" s="536">
        <f>J11/30*15*0.25</f>
        <v>1358.1275000000001</v>
      </c>
      <c r="M11" s="535">
        <v>0</v>
      </c>
      <c r="N11" s="536">
        <f>J11*0.03</f>
        <v>325.95060000000001</v>
      </c>
      <c r="O11" s="535">
        <v>865.02</v>
      </c>
      <c r="P11" s="537"/>
    </row>
    <row r="12" spans="1:17" s="180" customFormat="1" x14ac:dyDescent="0.2">
      <c r="A12" s="109" t="s">
        <v>595</v>
      </c>
      <c r="B12" s="109" t="s">
        <v>440</v>
      </c>
      <c r="C12" s="538"/>
      <c r="D12" s="209" t="s">
        <v>3</v>
      </c>
      <c r="E12" s="148">
        <v>45658</v>
      </c>
      <c r="F12" s="33"/>
      <c r="G12" s="349" t="s">
        <v>608</v>
      </c>
      <c r="H12" s="467" t="s">
        <v>667</v>
      </c>
      <c r="I12" s="332" t="s">
        <v>143</v>
      </c>
      <c r="J12" s="492">
        <v>9742.93</v>
      </c>
      <c r="K12" s="116">
        <f>J12/30*20</f>
        <v>6495.2866666666669</v>
      </c>
      <c r="L12" s="116">
        <f>J12/30*15*0.25</f>
        <v>1217.86625</v>
      </c>
      <c r="M12" s="125">
        <v>0</v>
      </c>
      <c r="N12" s="116">
        <f>J12*0.03</f>
        <v>292.28789999999998</v>
      </c>
      <c r="O12" s="224">
        <v>742.93</v>
      </c>
      <c r="P12" s="81"/>
      <c r="Q12" s="512">
        <f>J12-O12</f>
        <v>9000</v>
      </c>
    </row>
    <row r="13" spans="1:17" ht="13.5" thickBot="1" x14ac:dyDescent="0.25">
      <c r="A13" s="14"/>
      <c r="B13" s="14"/>
      <c r="C13" s="14"/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</row>
    <row r="14" spans="1:17" ht="13.5" thickBot="1" x14ac:dyDescent="0.25">
      <c r="A14" s="16" t="s">
        <v>19</v>
      </c>
      <c r="B14" s="14"/>
      <c r="C14" s="14"/>
      <c r="D14" s="15"/>
      <c r="E14" s="696" t="s">
        <v>37</v>
      </c>
      <c r="F14" s="697"/>
      <c r="G14" s="164"/>
      <c r="H14" s="164"/>
      <c r="I14" s="164"/>
      <c r="J14" s="88">
        <f>SUM(J11:J12)</f>
        <v>20607.95</v>
      </c>
      <c r="K14" s="88">
        <f>SUM(K11:K12)</f>
        <v>13738.633333333335</v>
      </c>
      <c r="L14" s="88">
        <f>SUM(L11:L12)</f>
        <v>2575.9937500000001</v>
      </c>
      <c r="M14" s="88">
        <f t="shared" ref="M14:P14" si="0">SUM(M11:M11)</f>
        <v>0</v>
      </c>
      <c r="N14" s="88">
        <f>SUM(N11:N12)</f>
        <v>618.23849999999993</v>
      </c>
      <c r="O14" s="88">
        <f>SUM(O11:O12)</f>
        <v>1607.9499999999998</v>
      </c>
      <c r="P14" s="88">
        <f t="shared" si="0"/>
        <v>0</v>
      </c>
    </row>
    <row r="15" spans="1:17" ht="13.5" thickBot="1" x14ac:dyDescent="0.25">
      <c r="A15" s="16" t="s">
        <v>5</v>
      </c>
      <c r="D15" s="21"/>
      <c r="E15" s="696" t="s">
        <v>40</v>
      </c>
      <c r="F15" s="697"/>
      <c r="G15" s="164"/>
      <c r="H15" s="164"/>
      <c r="I15" s="164"/>
      <c r="J15" s="88">
        <f>J14*12</f>
        <v>247295.40000000002</v>
      </c>
      <c r="K15" s="88">
        <f>K14</f>
        <v>13738.633333333335</v>
      </c>
      <c r="L15" s="88">
        <f>L14</f>
        <v>2575.9937500000001</v>
      </c>
      <c r="M15" s="88">
        <f>M14*12</f>
        <v>0</v>
      </c>
      <c r="N15" s="88">
        <f>N14*12</f>
        <v>7418.8619999999992</v>
      </c>
      <c r="O15" s="88">
        <f>O14*12</f>
        <v>19295.399999999998</v>
      </c>
      <c r="P15" s="88">
        <f>SUM(P13:P13)</f>
        <v>0</v>
      </c>
    </row>
    <row r="16" spans="1:17" x14ac:dyDescent="0.2">
      <c r="A16" s="16" t="s">
        <v>35</v>
      </c>
      <c r="D16" s="21"/>
      <c r="E16" s="83"/>
      <c r="F16" s="89"/>
      <c r="G16" s="83"/>
      <c r="H16" s="83"/>
      <c r="I16" s="83"/>
      <c r="J16" s="90"/>
      <c r="K16" s="90"/>
      <c r="L16" s="90"/>
      <c r="M16" s="90"/>
      <c r="N16" s="90"/>
      <c r="O16" s="90"/>
      <c r="P16" s="90"/>
    </row>
    <row r="17" spans="1:16" x14ac:dyDescent="0.2">
      <c r="A17" s="16"/>
      <c r="D17" s="21"/>
      <c r="E17" s="83"/>
      <c r="F17" s="89"/>
      <c r="G17" s="83"/>
      <c r="H17" s="83"/>
      <c r="I17" s="83"/>
      <c r="J17" s="90"/>
      <c r="K17" s="90"/>
      <c r="L17" s="90"/>
      <c r="M17" s="90"/>
      <c r="N17" s="90"/>
      <c r="O17" s="90"/>
      <c r="P17" s="90"/>
    </row>
    <row r="18" spans="1:16" x14ac:dyDescent="0.2">
      <c r="A18" s="16"/>
      <c r="D18" s="21"/>
      <c r="E18" s="83"/>
      <c r="F18" s="89"/>
      <c r="G18" s="83"/>
      <c r="H18" s="83"/>
      <c r="I18" s="83"/>
      <c r="J18" s="90"/>
      <c r="K18" s="90"/>
      <c r="L18" s="90"/>
      <c r="M18" s="90"/>
      <c r="N18" s="90"/>
      <c r="O18" s="90"/>
      <c r="P18" s="90"/>
    </row>
    <row r="19" spans="1:16" x14ac:dyDescent="0.2">
      <c r="A19" s="16" t="s">
        <v>7</v>
      </c>
      <c r="M19" s="96"/>
    </row>
    <row r="20" spans="1:16" x14ac:dyDescent="0.2">
      <c r="A20" s="1"/>
      <c r="B20" s="1"/>
      <c r="C20" s="77"/>
      <c r="D20" s="1"/>
      <c r="E20" s="1"/>
      <c r="F20" s="1"/>
      <c r="G20" s="162"/>
      <c r="H20" s="162"/>
      <c r="I20" s="162"/>
      <c r="J20" s="2"/>
      <c r="K20" s="2"/>
      <c r="L20" s="2"/>
      <c r="M20" s="1"/>
      <c r="N20" s="1"/>
      <c r="O20" s="2"/>
      <c r="P20" s="1"/>
    </row>
  </sheetData>
  <mergeCells count="21">
    <mergeCell ref="L8:L9"/>
    <mergeCell ref="A2:P2"/>
    <mergeCell ref="G8:G9"/>
    <mergeCell ref="H8:H9"/>
    <mergeCell ref="I8:I9"/>
    <mergeCell ref="E14:F14"/>
    <mergeCell ref="A3:P3"/>
    <mergeCell ref="K5:P5"/>
    <mergeCell ref="E15:F15"/>
    <mergeCell ref="A1:P1"/>
    <mergeCell ref="A8:A9"/>
    <mergeCell ref="B8:B9"/>
    <mergeCell ref="D8:D9"/>
    <mergeCell ref="E8:E9"/>
    <mergeCell ref="J8:J9"/>
    <mergeCell ref="M8:M9"/>
    <mergeCell ref="N8:N9"/>
    <mergeCell ref="O8:O9"/>
    <mergeCell ref="P8:P9"/>
    <mergeCell ref="A6:E6"/>
    <mergeCell ref="K8:K9"/>
  </mergeCells>
  <hyperlinks>
    <hyperlink ref="I11" r:id="rId1" xr:uid="{00000000-0004-0000-0400-000000000000}"/>
    <hyperlink ref="I12" r:id="rId2" xr:uid="{71464AE3-EBA1-4861-A02F-409CCF95D268}"/>
  </hyperlinks>
  <pageMargins left="0.61" right="0.62" top="0.78" bottom="0.74803149606299213" header="0.21" footer="0.31496062992125984"/>
  <pageSetup paperSize="5" scale="64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  <pageSetUpPr fitToPage="1"/>
  </sheetPr>
  <dimension ref="A1:Q30"/>
  <sheetViews>
    <sheetView view="pageBreakPreview" zoomScale="80" zoomScaleSheetLayoutView="80" workbookViewId="0">
      <selection activeCell="H24" sqref="H24"/>
    </sheetView>
  </sheetViews>
  <sheetFormatPr baseColWidth="10" defaultRowHeight="12.75" x14ac:dyDescent="0.2"/>
  <cols>
    <col min="1" max="1" width="45.28515625" customWidth="1"/>
    <col min="2" max="2" width="33.85546875" customWidth="1"/>
    <col min="3" max="3" width="0.140625" customWidth="1"/>
    <col min="4" max="4" width="8" customWidth="1"/>
    <col min="6" max="6" width="0" hidden="1" customWidth="1"/>
    <col min="7" max="7" width="24.28515625" customWidth="1"/>
    <col min="8" max="8" width="20.140625" customWidth="1"/>
    <col min="9" max="9" width="26.5703125" customWidth="1"/>
    <col min="10" max="10" width="15.85546875" customWidth="1"/>
    <col min="11" max="11" width="14.85546875" bestFit="1" customWidth="1"/>
    <col min="12" max="12" width="13" customWidth="1"/>
    <col min="13" max="13" width="13.42578125" customWidth="1"/>
    <col min="14" max="14" width="14" customWidth="1"/>
    <col min="15" max="15" width="12.28515625" bestFit="1" customWidth="1"/>
    <col min="16" max="16" width="9.5703125" customWidth="1"/>
    <col min="17" max="17" width="16.85546875" customWidth="1"/>
  </cols>
  <sheetData>
    <row r="1" spans="1:17" s="1" customFormat="1" x14ac:dyDescent="0.2">
      <c r="C1" s="73"/>
      <c r="G1" s="162"/>
      <c r="H1" s="162"/>
      <c r="I1" s="162"/>
      <c r="J1" s="2"/>
      <c r="K1" s="2"/>
      <c r="L1" s="2"/>
      <c r="O1" s="2"/>
    </row>
    <row r="2" spans="1:17" s="1" customFormat="1" ht="18" x14ac:dyDescent="0.25">
      <c r="A2" s="651" t="s">
        <v>0</v>
      </c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</row>
    <row r="3" spans="1:17" s="1" customFormat="1" ht="15.75" x14ac:dyDescent="0.25">
      <c r="A3" s="645" t="s">
        <v>57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</row>
    <row r="4" spans="1:17" s="1" customFormat="1" ht="15.75" x14ac:dyDescent="0.25">
      <c r="A4" s="662"/>
      <c r="B4" s="645"/>
      <c r="C4" s="645"/>
      <c r="D4" s="645"/>
      <c r="E4" s="645"/>
      <c r="F4" s="645"/>
      <c r="G4" s="645"/>
      <c r="H4" s="645"/>
      <c r="I4" s="645"/>
      <c r="J4" s="645"/>
      <c r="K4" s="645"/>
      <c r="L4" s="645"/>
      <c r="M4" s="645"/>
      <c r="N4" s="645"/>
      <c r="O4" s="645"/>
      <c r="P4" s="645"/>
    </row>
    <row r="5" spans="1:17" s="1" customFormat="1" ht="13.5" thickBot="1" x14ac:dyDescent="0.25">
      <c r="A5" s="54"/>
      <c r="B5" s="54"/>
      <c r="C5" s="73"/>
      <c r="D5" s="54"/>
      <c r="E5" s="54"/>
      <c r="F5" s="54"/>
      <c r="G5" s="162"/>
      <c r="H5" s="162"/>
      <c r="I5" s="162"/>
      <c r="J5" s="2"/>
      <c r="K5" s="2"/>
      <c r="L5" s="2"/>
      <c r="M5" s="54"/>
      <c r="N5" s="54"/>
      <c r="O5" s="2"/>
      <c r="P5" s="54"/>
    </row>
    <row r="6" spans="1:17" s="1" customFormat="1" ht="15" x14ac:dyDescent="0.25">
      <c r="A6" s="55" t="s">
        <v>22</v>
      </c>
      <c r="B6" s="56"/>
      <c r="C6" s="71"/>
      <c r="D6" s="57"/>
      <c r="E6" s="56"/>
      <c r="F6" s="56"/>
      <c r="G6" s="161"/>
      <c r="H6" s="161"/>
      <c r="I6" s="161"/>
      <c r="J6" s="56"/>
      <c r="K6" s="655" t="s">
        <v>213</v>
      </c>
      <c r="L6" s="655"/>
      <c r="M6" s="655"/>
      <c r="N6" s="655"/>
      <c r="O6" s="655"/>
      <c r="P6" s="656"/>
      <c r="Q6" s="119"/>
    </row>
    <row r="7" spans="1:17" s="1" customFormat="1" ht="15.75" thickBot="1" x14ac:dyDescent="0.3">
      <c r="A7" s="64" t="s">
        <v>51</v>
      </c>
      <c r="B7" s="65"/>
      <c r="C7" s="65"/>
      <c r="D7" s="65"/>
      <c r="E7" s="65"/>
      <c r="F7" s="58"/>
      <c r="G7" s="160"/>
      <c r="H7" s="160"/>
      <c r="I7" s="160"/>
      <c r="J7" s="58"/>
      <c r="K7" s="58"/>
      <c r="L7" s="58"/>
      <c r="M7" s="58"/>
      <c r="N7" s="58"/>
      <c r="O7" s="58"/>
      <c r="P7" s="59"/>
    </row>
    <row r="8" spans="1:17" s="1" customFormat="1" ht="14.25" thickBo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7" s="1" customFormat="1" ht="13.15" customHeight="1" x14ac:dyDescent="0.2">
      <c r="A9" s="671" t="s">
        <v>41</v>
      </c>
      <c r="B9" s="653" t="s">
        <v>12</v>
      </c>
      <c r="C9" s="566"/>
      <c r="D9" s="643" t="s">
        <v>1</v>
      </c>
      <c r="E9" s="643" t="s">
        <v>13</v>
      </c>
      <c r="F9" s="566"/>
      <c r="G9" s="699" t="s">
        <v>104</v>
      </c>
      <c r="H9" s="701" t="s">
        <v>111</v>
      </c>
      <c r="I9" s="639" t="s">
        <v>95</v>
      </c>
      <c r="J9" s="643" t="s">
        <v>14</v>
      </c>
      <c r="K9" s="643" t="s">
        <v>2</v>
      </c>
      <c r="L9" s="643" t="s">
        <v>15</v>
      </c>
      <c r="M9" s="643" t="s">
        <v>16</v>
      </c>
      <c r="N9" s="647" t="s">
        <v>103</v>
      </c>
      <c r="O9" s="643" t="s">
        <v>17</v>
      </c>
      <c r="P9" s="657" t="s">
        <v>18</v>
      </c>
    </row>
    <row r="10" spans="1:17" s="1" customFormat="1" ht="13.5" thickBot="1" x14ac:dyDescent="0.25">
      <c r="A10" s="672"/>
      <c r="B10" s="698"/>
      <c r="C10" s="567"/>
      <c r="D10" s="644"/>
      <c r="E10" s="644"/>
      <c r="F10" s="567"/>
      <c r="G10" s="700"/>
      <c r="H10" s="702"/>
      <c r="I10" s="640"/>
      <c r="J10" s="644"/>
      <c r="K10" s="644"/>
      <c r="L10" s="644"/>
      <c r="M10" s="644"/>
      <c r="N10" s="648"/>
      <c r="O10" s="648"/>
      <c r="P10" s="650"/>
    </row>
    <row r="11" spans="1:17" s="558" customFormat="1" x14ac:dyDescent="0.2">
      <c r="A11" s="189" t="s">
        <v>596</v>
      </c>
      <c r="B11" s="502" t="s">
        <v>36</v>
      </c>
      <c r="C11" s="428">
        <v>1165.05</v>
      </c>
      <c r="D11" s="633" t="s">
        <v>3</v>
      </c>
      <c r="E11" s="292">
        <v>45901</v>
      </c>
      <c r="F11" s="634">
        <v>1647</v>
      </c>
      <c r="G11" s="635" t="s">
        <v>609</v>
      </c>
      <c r="H11" s="458" t="s">
        <v>668</v>
      </c>
      <c r="I11" s="380" t="s">
        <v>143</v>
      </c>
      <c r="J11" s="284">
        <v>9742.93</v>
      </c>
      <c r="K11" s="329">
        <f>J11/30*20</f>
        <v>6495.2866666666669</v>
      </c>
      <c r="L11" s="329">
        <f>J11/30*15*0.25</f>
        <v>1217.86625</v>
      </c>
      <c r="M11" s="284">
        <v>0</v>
      </c>
      <c r="N11" s="340">
        <f>J11*0.03</f>
        <v>292.28789999999998</v>
      </c>
      <c r="O11" s="284">
        <v>742.93</v>
      </c>
      <c r="P11" s="31"/>
      <c r="Q11" s="514"/>
    </row>
    <row r="12" spans="1:17" s="558" customFormat="1" x14ac:dyDescent="0.2">
      <c r="A12" s="189" t="s">
        <v>185</v>
      </c>
      <c r="B12" s="109" t="s">
        <v>36</v>
      </c>
      <c r="C12" s="113">
        <v>1165.05</v>
      </c>
      <c r="D12" s="460" t="s">
        <v>3</v>
      </c>
      <c r="E12" s="148">
        <v>45536</v>
      </c>
      <c r="F12" s="564">
        <v>1647</v>
      </c>
      <c r="G12" s="459" t="s">
        <v>187</v>
      </c>
      <c r="H12" s="458" t="s">
        <v>188</v>
      </c>
      <c r="I12" s="380" t="s">
        <v>143</v>
      </c>
      <c r="J12" s="284">
        <v>9742.93</v>
      </c>
      <c r="K12" s="329">
        <f>J12/30*20</f>
        <v>6495.2866666666669</v>
      </c>
      <c r="L12" s="329">
        <f>J12/30*15*0.25</f>
        <v>1217.86625</v>
      </c>
      <c r="M12" s="284">
        <v>0</v>
      </c>
      <c r="N12" s="340">
        <f>J12*0.03</f>
        <v>292.28789999999998</v>
      </c>
      <c r="O12" s="284">
        <v>742.93</v>
      </c>
      <c r="P12" s="31"/>
      <c r="Q12" s="514"/>
    </row>
    <row r="13" spans="1:17" s="376" customFormat="1" x14ac:dyDescent="0.2">
      <c r="A13" s="189" t="s">
        <v>249</v>
      </c>
      <c r="B13" s="109" t="s">
        <v>441</v>
      </c>
      <c r="C13" s="113">
        <v>1647</v>
      </c>
      <c r="D13" s="460" t="s">
        <v>3</v>
      </c>
      <c r="E13" s="148">
        <v>45536</v>
      </c>
      <c r="F13" s="377">
        <v>1270</v>
      </c>
      <c r="G13" s="173" t="s">
        <v>481</v>
      </c>
      <c r="H13" s="458" t="s">
        <v>482</v>
      </c>
      <c r="I13" s="380" t="s">
        <v>143</v>
      </c>
      <c r="J13" s="284">
        <v>9742.93</v>
      </c>
      <c r="K13" s="329">
        <f>J13/30*20</f>
        <v>6495.2866666666669</v>
      </c>
      <c r="L13" s="329">
        <f t="shared" ref="L13" si="0">J13/30*15*0.25</f>
        <v>1217.86625</v>
      </c>
      <c r="M13" s="284">
        <v>0</v>
      </c>
      <c r="N13" s="340">
        <f t="shared" ref="N13" si="1">J13*0.03</f>
        <v>292.28789999999998</v>
      </c>
      <c r="O13" s="284">
        <v>742.93</v>
      </c>
      <c r="P13" s="31"/>
      <c r="Q13" s="514"/>
    </row>
    <row r="14" spans="1:17" s="419" customFormat="1" x14ac:dyDescent="0.2">
      <c r="A14" s="189" t="s">
        <v>250</v>
      </c>
      <c r="B14" s="109" t="s">
        <v>184</v>
      </c>
      <c r="C14" s="113"/>
      <c r="D14" s="460" t="s">
        <v>3</v>
      </c>
      <c r="E14" s="148">
        <v>45536</v>
      </c>
      <c r="F14" s="33"/>
      <c r="G14" s="349" t="s">
        <v>292</v>
      </c>
      <c r="H14" s="458" t="s">
        <v>293</v>
      </c>
      <c r="I14" s="380" t="s">
        <v>143</v>
      </c>
      <c r="J14" s="284">
        <v>9742.93</v>
      </c>
      <c r="K14" s="329">
        <f t="shared" ref="K14:K19" si="2">J14/30*20</f>
        <v>6495.2866666666669</v>
      </c>
      <c r="L14" s="329">
        <f t="shared" ref="L14:L18" si="3">J14/30*15*0.25</f>
        <v>1217.86625</v>
      </c>
      <c r="M14" s="284">
        <v>0</v>
      </c>
      <c r="N14" s="340">
        <f t="shared" ref="N14:N18" si="4">J14*0.03</f>
        <v>292.28789999999998</v>
      </c>
      <c r="O14" s="284">
        <v>742.93</v>
      </c>
      <c r="P14" s="31"/>
      <c r="Q14" s="514"/>
    </row>
    <row r="15" spans="1:17" s="330" customFormat="1" x14ac:dyDescent="0.2">
      <c r="A15" s="68" t="s">
        <v>182</v>
      </c>
      <c r="B15" s="109" t="s">
        <v>441</v>
      </c>
      <c r="C15" s="113"/>
      <c r="D15" s="338" t="s">
        <v>3</v>
      </c>
      <c r="E15" s="148">
        <v>45536</v>
      </c>
      <c r="F15" s="33"/>
      <c r="G15" s="339" t="s">
        <v>209</v>
      </c>
      <c r="H15" s="68" t="s">
        <v>210</v>
      </c>
      <c r="I15" s="332" t="s">
        <v>143</v>
      </c>
      <c r="J15" s="284">
        <v>9742.93</v>
      </c>
      <c r="K15" s="329">
        <f t="shared" si="2"/>
        <v>6495.2866666666669</v>
      </c>
      <c r="L15" s="329">
        <f t="shared" si="3"/>
        <v>1217.86625</v>
      </c>
      <c r="M15" s="284">
        <v>0</v>
      </c>
      <c r="N15" s="340">
        <f t="shared" si="4"/>
        <v>292.28789999999998</v>
      </c>
      <c r="O15" s="284">
        <v>742.93</v>
      </c>
      <c r="P15" s="336"/>
      <c r="Q15" s="514"/>
    </row>
    <row r="16" spans="1:17" s="330" customFormat="1" x14ac:dyDescent="0.2">
      <c r="A16" s="461" t="s">
        <v>601</v>
      </c>
      <c r="B16" s="109" t="s">
        <v>184</v>
      </c>
      <c r="C16" s="113"/>
      <c r="D16" s="460" t="s">
        <v>3</v>
      </c>
      <c r="E16" s="148">
        <v>45536</v>
      </c>
      <c r="F16" s="33"/>
      <c r="G16" s="339" t="s">
        <v>290</v>
      </c>
      <c r="H16" s="68" t="s">
        <v>291</v>
      </c>
      <c r="I16" s="332" t="s">
        <v>143</v>
      </c>
      <c r="J16" s="284">
        <v>9742.93</v>
      </c>
      <c r="K16" s="329">
        <f t="shared" si="2"/>
        <v>6495.2866666666669</v>
      </c>
      <c r="L16" s="329">
        <f t="shared" si="3"/>
        <v>1217.86625</v>
      </c>
      <c r="M16" s="284">
        <v>0</v>
      </c>
      <c r="N16" s="340">
        <f t="shared" si="4"/>
        <v>292.28789999999998</v>
      </c>
      <c r="O16" s="284">
        <v>742.93</v>
      </c>
      <c r="P16" s="421"/>
      <c r="Q16" s="514"/>
    </row>
    <row r="17" spans="1:17" s="373" customFormat="1" x14ac:dyDescent="0.2">
      <c r="A17" s="189" t="s">
        <v>251</v>
      </c>
      <c r="B17" s="109" t="s">
        <v>441</v>
      </c>
      <c r="C17" s="113">
        <v>2212.5</v>
      </c>
      <c r="D17" s="338" t="s">
        <v>3</v>
      </c>
      <c r="E17" s="148">
        <v>45536</v>
      </c>
      <c r="F17" s="32">
        <v>1930</v>
      </c>
      <c r="G17" s="459" t="s">
        <v>477</v>
      </c>
      <c r="H17" s="262" t="s">
        <v>478</v>
      </c>
      <c r="I17" s="380" t="s">
        <v>143</v>
      </c>
      <c r="J17" s="284">
        <v>9742.93</v>
      </c>
      <c r="K17" s="329">
        <f t="shared" si="2"/>
        <v>6495.2866666666669</v>
      </c>
      <c r="L17" s="329">
        <f t="shared" si="3"/>
        <v>1217.86625</v>
      </c>
      <c r="M17" s="284">
        <v>0</v>
      </c>
      <c r="N17" s="340">
        <f t="shared" si="4"/>
        <v>292.28789999999998</v>
      </c>
      <c r="O17" s="284">
        <v>742.93</v>
      </c>
      <c r="P17" s="31"/>
      <c r="Q17" s="514"/>
    </row>
    <row r="18" spans="1:17" s="373" customFormat="1" x14ac:dyDescent="0.2">
      <c r="A18" s="189" t="s">
        <v>141</v>
      </c>
      <c r="B18" s="109" t="s">
        <v>184</v>
      </c>
      <c r="C18" s="113">
        <v>2212.5</v>
      </c>
      <c r="D18" s="338" t="s">
        <v>3</v>
      </c>
      <c r="E18" s="148">
        <v>45536</v>
      </c>
      <c r="F18" s="281"/>
      <c r="G18" s="349" t="s">
        <v>157</v>
      </c>
      <c r="H18" s="262" t="s">
        <v>158</v>
      </c>
      <c r="I18" s="380" t="s">
        <v>143</v>
      </c>
      <c r="J18" s="284">
        <v>9742.93</v>
      </c>
      <c r="K18" s="329">
        <f t="shared" si="2"/>
        <v>6495.2866666666669</v>
      </c>
      <c r="L18" s="329">
        <f t="shared" si="3"/>
        <v>1217.86625</v>
      </c>
      <c r="M18" s="284">
        <v>0</v>
      </c>
      <c r="N18" s="340">
        <f t="shared" si="4"/>
        <v>292.28789999999998</v>
      </c>
      <c r="O18" s="284">
        <v>742.93</v>
      </c>
      <c r="P18" s="31"/>
      <c r="Q18" s="514"/>
    </row>
    <row r="19" spans="1:17" s="212" customFormat="1" x14ac:dyDescent="0.2">
      <c r="A19" s="129" t="s">
        <v>236</v>
      </c>
      <c r="B19" s="109" t="s">
        <v>36</v>
      </c>
      <c r="C19" s="206"/>
      <c r="D19" s="367" t="s">
        <v>3</v>
      </c>
      <c r="E19" s="207">
        <v>45536</v>
      </c>
      <c r="F19" s="216" t="s">
        <v>327</v>
      </c>
      <c r="G19" s="123" t="s">
        <v>474</v>
      </c>
      <c r="H19" s="123" t="s">
        <v>473</v>
      </c>
      <c r="I19" s="213" t="s">
        <v>143</v>
      </c>
      <c r="J19" s="284">
        <v>9742.93</v>
      </c>
      <c r="K19" s="329">
        <f t="shared" si="2"/>
        <v>6495.2866666666669</v>
      </c>
      <c r="L19" s="329">
        <f t="shared" ref="L19" si="5">J19/30*15*0.25</f>
        <v>1217.86625</v>
      </c>
      <c r="M19" s="284">
        <v>0</v>
      </c>
      <c r="N19" s="340">
        <f t="shared" ref="N19" si="6">J19*0.03</f>
        <v>292.28789999999998</v>
      </c>
      <c r="O19" s="284">
        <v>742.93</v>
      </c>
      <c r="P19" s="206"/>
      <c r="Q19" s="514"/>
    </row>
    <row r="20" spans="1:17" s="420" customFormat="1" x14ac:dyDescent="0.2">
      <c r="A20" s="189" t="s">
        <v>597</v>
      </c>
      <c r="B20" s="109" t="s">
        <v>183</v>
      </c>
      <c r="C20" s="113">
        <v>2212.5</v>
      </c>
      <c r="D20" s="338" t="s">
        <v>3</v>
      </c>
      <c r="E20" s="148">
        <v>45536</v>
      </c>
      <c r="F20" s="281"/>
      <c r="G20" s="349" t="s">
        <v>610</v>
      </c>
      <c r="H20" s="262" t="s">
        <v>669</v>
      </c>
      <c r="I20" s="380" t="s">
        <v>143</v>
      </c>
      <c r="J20" s="284">
        <v>9742.93</v>
      </c>
      <c r="K20" s="329">
        <f>J20/30*20</f>
        <v>6495.2866666666669</v>
      </c>
      <c r="L20" s="329">
        <f>J20/30*15*0.25</f>
        <v>1217.86625</v>
      </c>
      <c r="M20" s="284">
        <v>0</v>
      </c>
      <c r="N20" s="340">
        <f>J20*0.03</f>
        <v>292.28789999999998</v>
      </c>
      <c r="O20" s="284">
        <v>742.93</v>
      </c>
      <c r="P20" s="31"/>
      <c r="Q20" s="514"/>
    </row>
    <row r="21" spans="1:17" s="507" customFormat="1" x14ac:dyDescent="0.2">
      <c r="A21" s="189" t="s">
        <v>598</v>
      </c>
      <c r="B21" s="109" t="s">
        <v>183</v>
      </c>
      <c r="C21" s="113">
        <v>2212.5</v>
      </c>
      <c r="D21" s="338" t="s">
        <v>3</v>
      </c>
      <c r="E21" s="207">
        <v>45536</v>
      </c>
      <c r="F21" s="281"/>
      <c r="G21" s="349" t="s">
        <v>611</v>
      </c>
      <c r="H21" s="262" t="s">
        <v>670</v>
      </c>
      <c r="I21" s="380" t="s">
        <v>143</v>
      </c>
      <c r="J21" s="284">
        <v>9742.93</v>
      </c>
      <c r="K21" s="329">
        <f t="shared" ref="K21:K23" si="7">J21/30*20</f>
        <v>6495.2866666666669</v>
      </c>
      <c r="L21" s="329">
        <f t="shared" ref="L21" si="8">J21/30*15*0.25</f>
        <v>1217.86625</v>
      </c>
      <c r="M21" s="284">
        <v>0</v>
      </c>
      <c r="N21" s="340">
        <f t="shared" ref="N21" si="9">J21*0.03</f>
        <v>292.28789999999998</v>
      </c>
      <c r="O21" s="284">
        <v>742.93</v>
      </c>
      <c r="P21" s="31"/>
      <c r="Q21" s="514"/>
    </row>
    <row r="22" spans="1:17" s="507" customFormat="1" x14ac:dyDescent="0.2">
      <c r="A22" s="189" t="s">
        <v>599</v>
      </c>
      <c r="B22" s="109" t="s">
        <v>183</v>
      </c>
      <c r="C22" s="113">
        <v>2212.5</v>
      </c>
      <c r="D22" s="338" t="s">
        <v>3</v>
      </c>
      <c r="E22" s="148">
        <v>45536</v>
      </c>
      <c r="F22" s="281"/>
      <c r="G22" s="349" t="s">
        <v>612</v>
      </c>
      <c r="H22" s="262" t="s">
        <v>671</v>
      </c>
      <c r="I22" s="380" t="s">
        <v>143</v>
      </c>
      <c r="J22" s="284">
        <v>9742.93</v>
      </c>
      <c r="K22" s="329">
        <f>J22/30*20</f>
        <v>6495.2866666666669</v>
      </c>
      <c r="L22" s="329">
        <f>J22/30*15*0.25</f>
        <v>1217.86625</v>
      </c>
      <c r="M22" s="284">
        <v>0</v>
      </c>
      <c r="N22" s="340">
        <f>J22*0.03</f>
        <v>292.28789999999998</v>
      </c>
      <c r="O22" s="284">
        <v>742.93</v>
      </c>
      <c r="P22" s="31"/>
      <c r="Q22" s="514"/>
    </row>
    <row r="23" spans="1:17" s="507" customFormat="1" x14ac:dyDescent="0.2">
      <c r="A23" s="189" t="s">
        <v>600</v>
      </c>
      <c r="B23" s="109" t="s">
        <v>183</v>
      </c>
      <c r="C23" s="113">
        <v>2212.5</v>
      </c>
      <c r="D23" s="338" t="s">
        <v>3</v>
      </c>
      <c r="E23" s="148">
        <v>45901</v>
      </c>
      <c r="F23" s="281"/>
      <c r="G23" s="349" t="s">
        <v>635</v>
      </c>
      <c r="H23" s="262" t="s">
        <v>672</v>
      </c>
      <c r="I23" s="380" t="s">
        <v>143</v>
      </c>
      <c r="J23" s="284">
        <v>9742.93</v>
      </c>
      <c r="K23" s="329">
        <f t="shared" si="7"/>
        <v>6495.2866666666669</v>
      </c>
      <c r="L23" s="329">
        <f t="shared" ref="L23" si="10">J23/30*15*0.25</f>
        <v>1217.86625</v>
      </c>
      <c r="M23" s="284">
        <v>0</v>
      </c>
      <c r="N23" s="340">
        <f t="shared" ref="N23" si="11">J23*0.03</f>
        <v>292.28789999999998</v>
      </c>
      <c r="O23" s="284">
        <v>742.93</v>
      </c>
      <c r="P23" s="31"/>
      <c r="Q23" s="514"/>
    </row>
    <row r="24" spans="1:17" s="212" customFormat="1" ht="13.5" thickBot="1" x14ac:dyDescent="0.25">
      <c r="A24" s="481"/>
      <c r="B24" s="525"/>
      <c r="C24" s="247"/>
      <c r="D24" s="539"/>
      <c r="E24" s="540"/>
      <c r="F24" s="541"/>
      <c r="G24" s="132"/>
      <c r="I24" s="542"/>
      <c r="J24" s="543"/>
      <c r="K24" s="544"/>
      <c r="L24" s="544"/>
      <c r="M24" s="543"/>
      <c r="N24" s="545"/>
      <c r="O24" s="543"/>
      <c r="P24" s="546"/>
      <c r="Q24" s="514"/>
    </row>
    <row r="25" spans="1:17" s="1" customFormat="1" ht="13.5" customHeight="1" thickBot="1" x14ac:dyDescent="0.25">
      <c r="A25" s="16" t="s">
        <v>19</v>
      </c>
      <c r="B25" s="14"/>
      <c r="C25" s="14"/>
      <c r="D25" s="15"/>
      <c r="E25" s="694" t="s">
        <v>37</v>
      </c>
      <c r="F25" s="695"/>
      <c r="G25" s="695"/>
      <c r="H25" s="164"/>
      <c r="I25" s="164"/>
      <c r="J25" s="24">
        <f>SUM(J13:J23)</f>
        <v>107172.22999999998</v>
      </c>
      <c r="K25" s="24">
        <f>SUM(K13:K23)</f>
        <v>71448.153333333335</v>
      </c>
      <c r="L25" s="24">
        <f>SUM(L13:L23)</f>
        <v>13396.528749999998</v>
      </c>
      <c r="M25" s="24">
        <f>SUM(M13:M19)</f>
        <v>0</v>
      </c>
      <c r="N25" s="24">
        <f>SUM(N13:N23)</f>
        <v>3215.1668999999993</v>
      </c>
      <c r="O25" s="24">
        <f>SUM(O13:O23)</f>
        <v>8172.2300000000014</v>
      </c>
      <c r="P25" s="24">
        <f>SUM(P13:P19)</f>
        <v>0</v>
      </c>
    </row>
    <row r="26" spans="1:17" s="1" customFormat="1" ht="13.5" customHeight="1" thickBot="1" x14ac:dyDescent="0.25">
      <c r="A26" s="16" t="s">
        <v>5</v>
      </c>
      <c r="B26" t="s">
        <v>147</v>
      </c>
      <c r="C26"/>
      <c r="D26" s="21"/>
      <c r="E26" s="694" t="s">
        <v>44</v>
      </c>
      <c r="F26" s="695"/>
      <c r="G26" s="695"/>
      <c r="H26" s="164"/>
      <c r="I26" s="164"/>
      <c r="J26" s="24">
        <f>J25*12</f>
        <v>1286066.7599999998</v>
      </c>
      <c r="K26" s="24">
        <f>K25</f>
        <v>71448.153333333335</v>
      </c>
      <c r="L26" s="24">
        <f>L25</f>
        <v>13396.528749999998</v>
      </c>
      <c r="M26" s="24">
        <f>M25*12</f>
        <v>0</v>
      </c>
      <c r="N26" s="24">
        <f>N25*12</f>
        <v>38582.002799999987</v>
      </c>
      <c r="O26" s="24">
        <f>O25*12</f>
        <v>98066.760000000009</v>
      </c>
      <c r="P26" s="24">
        <f>SUM(P17:P25)</f>
        <v>0</v>
      </c>
    </row>
    <row r="27" spans="1:17" s="1" customFormat="1" x14ac:dyDescent="0.2">
      <c r="A27" s="16" t="s">
        <v>35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7" s="1" customFormat="1" x14ac:dyDescent="0.2">
      <c r="C28" s="73"/>
      <c r="G28" s="204"/>
      <c r="H28" s="204"/>
      <c r="I28" s="162"/>
      <c r="J28" s="2"/>
      <c r="K28" s="2"/>
      <c r="L28" s="2"/>
      <c r="O28" s="2"/>
    </row>
    <row r="29" spans="1:17" s="1" customFormat="1" x14ac:dyDescent="0.2">
      <c r="C29" s="73"/>
      <c r="G29" s="162"/>
      <c r="H29" s="162"/>
      <c r="I29" s="162"/>
      <c r="J29" s="2"/>
      <c r="K29" s="2"/>
      <c r="L29" s="2"/>
      <c r="O29" s="2"/>
    </row>
    <row r="30" spans="1:17" s="1" customFormat="1" x14ac:dyDescent="0.2">
      <c r="C30" s="73"/>
      <c r="G30" s="162"/>
      <c r="H30" s="162"/>
      <c r="I30" s="162"/>
      <c r="J30" s="2"/>
      <c r="K30" s="2"/>
      <c r="L30" s="2"/>
      <c r="O30" s="2"/>
    </row>
  </sheetData>
  <mergeCells count="20">
    <mergeCell ref="E26:G26"/>
    <mergeCell ref="A3:Q3"/>
    <mergeCell ref="J9:J10"/>
    <mergeCell ref="G9:G10"/>
    <mergeCell ref="H9:H10"/>
    <mergeCell ref="I9:I10"/>
    <mergeCell ref="K6:P6"/>
    <mergeCell ref="E25:G25"/>
    <mergeCell ref="A2:P2"/>
    <mergeCell ref="A4:P4"/>
    <mergeCell ref="K9:K10"/>
    <mergeCell ref="L9:L10"/>
    <mergeCell ref="M9:M10"/>
    <mergeCell ref="N9:N10"/>
    <mergeCell ref="O9:O10"/>
    <mergeCell ref="P9:P10"/>
    <mergeCell ref="A9:A10"/>
    <mergeCell ref="B9:B10"/>
    <mergeCell ref="D9:D10"/>
    <mergeCell ref="E9:E10"/>
  </mergeCells>
  <phoneticPr fontId="16" type="noConversion"/>
  <hyperlinks>
    <hyperlink ref="I11:I12" r:id="rId1" display="facturaschurumuco@gmail.com" xr:uid="{00000000-0004-0000-0500-000001000000}"/>
    <hyperlink ref="I17:I18" r:id="rId2" display="facturaschurumuco@gmail.com" xr:uid="{00000000-0004-0000-0500-000002000000}"/>
    <hyperlink ref="I18" r:id="rId3" xr:uid="{00000000-0004-0000-0500-000003000000}"/>
    <hyperlink ref="I12" r:id="rId4" xr:uid="{00000000-0004-0000-0500-000004000000}"/>
    <hyperlink ref="I16" r:id="rId5" xr:uid="{00000000-0004-0000-0500-000006000000}"/>
    <hyperlink ref="I19" r:id="rId6" xr:uid="{00000000-0004-0000-0000-000013000000}"/>
    <hyperlink ref="I20" r:id="rId7" xr:uid="{00000000-0004-0000-0500-000007000000}"/>
    <hyperlink ref="I21" r:id="rId8" xr:uid="{AB78A411-85E6-4F25-A5D7-C9015D0CEFAF}"/>
    <hyperlink ref="I22" r:id="rId9" xr:uid="{830BE1DA-E277-4BFD-9FF9-8D20B9C3D4C3}"/>
    <hyperlink ref="I23" r:id="rId10" xr:uid="{E3BB53B4-8020-44DA-B7DE-39E28D959211}"/>
  </hyperlinks>
  <pageMargins left="0.64" right="0.28000000000000003" top="0.98425196850393704" bottom="0.39370078740157483" header="0.31496062992125984" footer="0.31496062992125984"/>
  <pageSetup paperSize="5" scale="64" fitToHeight="3" orientation="landscape" r:id="rId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Q29"/>
  <sheetViews>
    <sheetView view="pageBreakPreview" zoomScale="80" zoomScaleSheetLayoutView="80" workbookViewId="0">
      <selection activeCell="F11" sqref="F11"/>
    </sheetView>
  </sheetViews>
  <sheetFormatPr baseColWidth="10" defaultRowHeight="12.75" x14ac:dyDescent="0.2"/>
  <cols>
    <col min="1" max="1" width="33" customWidth="1"/>
    <col min="2" max="2" width="33.5703125" customWidth="1"/>
    <col min="3" max="3" width="9.42578125" customWidth="1"/>
    <col min="4" max="4" width="15" customWidth="1"/>
    <col min="5" max="5" width="24.5703125" customWidth="1"/>
    <col min="6" max="6" width="19.28515625" customWidth="1"/>
    <col min="7" max="7" width="25.28515625" customWidth="1"/>
    <col min="8" max="8" width="29.85546875" bestFit="1" customWidth="1"/>
    <col min="9" max="9" width="13.140625" customWidth="1"/>
    <col min="11" max="11" width="12.7109375" customWidth="1"/>
    <col min="12" max="12" width="12.140625" bestFit="1" customWidth="1"/>
    <col min="13" max="13" width="12.7109375" customWidth="1"/>
    <col min="15" max="15" width="11.42578125" customWidth="1"/>
    <col min="16" max="16" width="14.42578125" customWidth="1"/>
  </cols>
  <sheetData>
    <row r="1" spans="1:17" ht="18" x14ac:dyDescent="0.25">
      <c r="A1" s="652" t="s">
        <v>0</v>
      </c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</row>
    <row r="2" spans="1:17" ht="15.75" x14ac:dyDescent="0.25">
      <c r="A2" s="645" t="s">
        <v>57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</row>
    <row r="3" spans="1:17" ht="15.75" x14ac:dyDescent="0.25">
      <c r="A3" s="662"/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</row>
    <row r="4" spans="1:17" ht="13.5" thickBot="1" x14ac:dyDescent="0.25">
      <c r="A4" s="54"/>
      <c r="B4" s="54"/>
      <c r="C4" s="54"/>
      <c r="D4" s="54"/>
      <c r="E4" s="162"/>
      <c r="F4" s="162"/>
      <c r="G4" s="162"/>
      <c r="H4" s="2"/>
      <c r="I4" s="2"/>
      <c r="J4" s="2"/>
      <c r="K4" s="54"/>
      <c r="L4" s="54"/>
      <c r="M4" s="2"/>
      <c r="N4" s="54"/>
    </row>
    <row r="5" spans="1:17" ht="15" x14ac:dyDescent="0.25">
      <c r="A5" s="55" t="s">
        <v>22</v>
      </c>
      <c r="B5" s="56"/>
      <c r="C5" s="57"/>
      <c r="D5" s="56"/>
      <c r="E5" s="161"/>
      <c r="F5" s="161"/>
      <c r="G5" s="161"/>
      <c r="H5" s="56"/>
      <c r="I5" s="655" t="s">
        <v>213</v>
      </c>
      <c r="J5" s="655"/>
      <c r="K5" s="655"/>
      <c r="L5" s="655"/>
      <c r="M5" s="655"/>
      <c r="N5" s="656"/>
    </row>
    <row r="6" spans="1:17" ht="15.75" thickBot="1" x14ac:dyDescent="0.3">
      <c r="A6" s="641" t="s">
        <v>52</v>
      </c>
      <c r="B6" s="642"/>
      <c r="C6" s="642"/>
      <c r="D6" s="642"/>
      <c r="E6" s="160"/>
      <c r="F6" s="160"/>
      <c r="G6" s="160"/>
      <c r="H6" s="58"/>
      <c r="I6" s="58"/>
      <c r="J6" s="58"/>
      <c r="K6" s="58"/>
      <c r="L6" s="58"/>
      <c r="M6" s="58"/>
      <c r="N6" s="59"/>
    </row>
    <row r="7" spans="1:17" ht="14.25" thickBo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ht="13.15" customHeight="1" x14ac:dyDescent="0.2">
      <c r="A8" s="653" t="s">
        <v>41</v>
      </c>
      <c r="B8" s="643" t="s">
        <v>12</v>
      </c>
      <c r="C8" s="643" t="s">
        <v>1</v>
      </c>
      <c r="D8" s="643" t="s">
        <v>13</v>
      </c>
      <c r="E8" s="639" t="s">
        <v>104</v>
      </c>
      <c r="F8" s="639" t="s">
        <v>111</v>
      </c>
      <c r="G8" s="639" t="s">
        <v>95</v>
      </c>
      <c r="H8" s="643" t="s">
        <v>14</v>
      </c>
      <c r="I8" s="643" t="s">
        <v>2</v>
      </c>
      <c r="J8" s="643" t="s">
        <v>15</v>
      </c>
      <c r="K8" s="643" t="s">
        <v>16</v>
      </c>
      <c r="L8" s="647" t="s">
        <v>103</v>
      </c>
      <c r="M8" s="643" t="s">
        <v>17</v>
      </c>
      <c r="N8" s="657" t="s">
        <v>18</v>
      </c>
    </row>
    <row r="9" spans="1:17" ht="13.5" thickBot="1" x14ac:dyDescent="0.25">
      <c r="A9" s="654"/>
      <c r="B9" s="644"/>
      <c r="C9" s="644"/>
      <c r="D9" s="644"/>
      <c r="E9" s="640"/>
      <c r="F9" s="640"/>
      <c r="G9" s="640"/>
      <c r="H9" s="644"/>
      <c r="I9" s="644"/>
      <c r="J9" s="644"/>
      <c r="K9" s="644"/>
      <c r="L9" s="648"/>
      <c r="M9" s="648"/>
      <c r="N9" s="650"/>
    </row>
    <row r="10" spans="1:17" s="219" customFormat="1" x14ac:dyDescent="0.2">
      <c r="A10" s="455" t="s">
        <v>602</v>
      </c>
      <c r="B10" s="384" t="s">
        <v>142</v>
      </c>
      <c r="C10" s="412" t="s">
        <v>3</v>
      </c>
      <c r="D10" s="292">
        <v>45536</v>
      </c>
      <c r="E10" s="385" t="s">
        <v>613</v>
      </c>
      <c r="F10" s="386" t="s">
        <v>673</v>
      </c>
      <c r="G10" s="462" t="s">
        <v>143</v>
      </c>
      <c r="H10" s="387">
        <v>14455.14</v>
      </c>
      <c r="I10" s="235">
        <f t="shared" ref="I10:I12" si="0">H10/30*20</f>
        <v>9636.7599999999984</v>
      </c>
      <c r="J10" s="235">
        <f t="shared" ref="J10:J12" si="1">H10/30*15*0.25</f>
        <v>1806.8924999999999</v>
      </c>
      <c r="K10" s="387">
        <v>0</v>
      </c>
      <c r="L10" s="235">
        <f t="shared" ref="L10:L12" si="2">H10*0.03</f>
        <v>433.65419999999995</v>
      </c>
      <c r="M10" s="387">
        <v>1455.14</v>
      </c>
      <c r="N10" s="388"/>
      <c r="P10" s="508"/>
    </row>
    <row r="11" spans="1:17" s="219" customFormat="1" x14ac:dyDescent="0.2">
      <c r="A11" s="457" t="s">
        <v>265</v>
      </c>
      <c r="B11" s="384" t="s">
        <v>427</v>
      </c>
      <c r="C11" s="338" t="s">
        <v>3</v>
      </c>
      <c r="D11" s="292">
        <v>45536</v>
      </c>
      <c r="E11" s="280" t="s">
        <v>387</v>
      </c>
      <c r="F11" s="262" t="s">
        <v>388</v>
      </c>
      <c r="G11" s="392" t="s">
        <v>143</v>
      </c>
      <c r="H11" s="181">
        <v>9742.93</v>
      </c>
      <c r="I11" s="391">
        <f t="shared" si="0"/>
        <v>6495.2866666666669</v>
      </c>
      <c r="J11" s="391">
        <f t="shared" si="1"/>
        <v>1217.86625</v>
      </c>
      <c r="K11" s="181">
        <v>0</v>
      </c>
      <c r="L11" s="391">
        <f t="shared" si="2"/>
        <v>292.28789999999998</v>
      </c>
      <c r="M11" s="181">
        <v>742.93</v>
      </c>
      <c r="N11" s="270"/>
      <c r="P11" s="508"/>
    </row>
    <row r="12" spans="1:17" s="330" customFormat="1" x14ac:dyDescent="0.2">
      <c r="A12" s="68" t="s">
        <v>281</v>
      </c>
      <c r="B12" s="384" t="s">
        <v>427</v>
      </c>
      <c r="C12" s="338" t="s">
        <v>3</v>
      </c>
      <c r="D12" s="292">
        <v>45536</v>
      </c>
      <c r="E12" s="353" t="s">
        <v>391</v>
      </c>
      <c r="F12" s="68" t="s">
        <v>392</v>
      </c>
      <c r="G12" s="411" t="s">
        <v>143</v>
      </c>
      <c r="H12" s="181">
        <v>9742.93</v>
      </c>
      <c r="I12" s="391">
        <f t="shared" si="0"/>
        <v>6495.2866666666669</v>
      </c>
      <c r="J12" s="391">
        <f t="shared" si="1"/>
        <v>1217.86625</v>
      </c>
      <c r="K12" s="181">
        <v>0</v>
      </c>
      <c r="L12" s="391">
        <f t="shared" si="2"/>
        <v>292.28789999999998</v>
      </c>
      <c r="M12" s="181">
        <v>742.93</v>
      </c>
      <c r="N12" s="336"/>
      <c r="O12" s="470"/>
      <c r="P12" s="508"/>
    </row>
    <row r="13" spans="1:17" x14ac:dyDescent="0.2">
      <c r="A13" s="189" t="s">
        <v>423</v>
      </c>
      <c r="B13" s="68" t="s">
        <v>426</v>
      </c>
      <c r="C13" s="460" t="s">
        <v>3</v>
      </c>
      <c r="D13" s="464">
        <v>45536</v>
      </c>
      <c r="E13" s="45" t="s">
        <v>479</v>
      </c>
      <c r="F13" s="6" t="s">
        <v>480</v>
      </c>
      <c r="G13" s="179" t="s">
        <v>143</v>
      </c>
      <c r="H13" s="181">
        <v>9742.93</v>
      </c>
      <c r="I13" s="391">
        <f t="shared" ref="I13:I15" si="3">H13/30*20</f>
        <v>6495.2866666666669</v>
      </c>
      <c r="J13" s="391">
        <f t="shared" ref="J13:J15" si="4">H13/30*15*0.25</f>
        <v>1217.86625</v>
      </c>
      <c r="K13" s="181">
        <v>0</v>
      </c>
      <c r="L13" s="391">
        <f t="shared" ref="L13:L15" si="5">H13*0.03</f>
        <v>292.28789999999998</v>
      </c>
      <c r="M13" s="181">
        <v>742.93</v>
      </c>
      <c r="N13" s="465"/>
      <c r="O13" s="14"/>
      <c r="P13" s="508"/>
    </row>
    <row r="14" spans="1:17" ht="15" x14ac:dyDescent="0.3">
      <c r="A14" s="189" t="s">
        <v>603</v>
      </c>
      <c r="B14" s="68" t="s">
        <v>426</v>
      </c>
      <c r="C14" s="460" t="s">
        <v>3</v>
      </c>
      <c r="D14" s="464">
        <v>45536</v>
      </c>
      <c r="E14" s="466" t="s">
        <v>475</v>
      </c>
      <c r="F14" s="6" t="s">
        <v>476</v>
      </c>
      <c r="G14" s="389" t="s">
        <v>143</v>
      </c>
      <c r="H14" s="181">
        <v>9742.93</v>
      </c>
      <c r="I14" s="391">
        <f t="shared" si="3"/>
        <v>6495.2866666666669</v>
      </c>
      <c r="J14" s="391">
        <f t="shared" si="4"/>
        <v>1217.86625</v>
      </c>
      <c r="K14" s="181">
        <v>0</v>
      </c>
      <c r="L14" s="391">
        <f t="shared" si="5"/>
        <v>292.28789999999998</v>
      </c>
      <c r="M14" s="181">
        <v>742.93</v>
      </c>
      <c r="N14" s="465"/>
      <c r="O14" s="14"/>
      <c r="P14" s="508"/>
    </row>
    <row r="15" spans="1:17" s="212" customFormat="1" x14ac:dyDescent="0.2">
      <c r="A15" s="129" t="s">
        <v>237</v>
      </c>
      <c r="B15" s="68" t="s">
        <v>426</v>
      </c>
      <c r="C15" s="367" t="s">
        <v>3</v>
      </c>
      <c r="D15" s="207">
        <v>45536</v>
      </c>
      <c r="E15" s="216" t="s">
        <v>328</v>
      </c>
      <c r="F15" s="245" t="s">
        <v>329</v>
      </c>
      <c r="G15" s="213" t="s">
        <v>143</v>
      </c>
      <c r="H15" s="181">
        <v>9742.93</v>
      </c>
      <c r="I15" s="391">
        <f t="shared" si="3"/>
        <v>6495.2866666666669</v>
      </c>
      <c r="J15" s="391">
        <f t="shared" si="4"/>
        <v>1217.86625</v>
      </c>
      <c r="K15" s="181">
        <v>0</v>
      </c>
      <c r="L15" s="391">
        <f t="shared" si="5"/>
        <v>292.28789999999998</v>
      </c>
      <c r="M15" s="181">
        <v>742.93</v>
      </c>
      <c r="N15" s="478"/>
      <c r="O15" s="477"/>
      <c r="P15" s="508"/>
      <c r="Q15" s="247"/>
    </row>
    <row r="16" spans="1:17" s="267" customFormat="1" x14ac:dyDescent="0.2">
      <c r="A16" s="268" t="s">
        <v>604</v>
      </c>
      <c r="B16" s="68" t="s">
        <v>426</v>
      </c>
      <c r="C16" s="338" t="s">
        <v>3</v>
      </c>
      <c r="D16" s="148">
        <v>45536</v>
      </c>
      <c r="E16" s="269" t="s">
        <v>116</v>
      </c>
      <c r="F16" s="263" t="s">
        <v>117</v>
      </c>
      <c r="G16" s="463" t="s">
        <v>143</v>
      </c>
      <c r="H16" s="181">
        <v>9742.93</v>
      </c>
      <c r="I16" s="391">
        <f t="shared" ref="I16" si="6">H16/30*20</f>
        <v>6495.2866666666669</v>
      </c>
      <c r="J16" s="391">
        <f t="shared" ref="J16" si="7">H16/30*15*0.25</f>
        <v>1217.86625</v>
      </c>
      <c r="K16" s="181">
        <v>0</v>
      </c>
      <c r="L16" s="391">
        <f t="shared" ref="L16" si="8">H16*0.03</f>
        <v>292.28789999999998</v>
      </c>
      <c r="M16" s="181">
        <v>742.93</v>
      </c>
      <c r="N16" s="270"/>
      <c r="O16" s="471"/>
      <c r="P16" s="508"/>
    </row>
    <row r="17" spans="1:16" ht="13.5" thickBot="1" x14ac:dyDescent="0.25">
      <c r="A17" s="636"/>
      <c r="B17" s="14"/>
      <c r="C17" s="251"/>
      <c r="D17" s="14"/>
      <c r="E17" s="14"/>
      <c r="F17" s="14"/>
      <c r="G17" s="14"/>
      <c r="H17" s="26"/>
      <c r="I17" s="26"/>
      <c r="J17" s="26"/>
      <c r="K17" s="26"/>
      <c r="L17" s="26"/>
      <c r="M17" s="26"/>
      <c r="N17" s="479"/>
      <c r="P17" s="508"/>
    </row>
    <row r="18" spans="1:16" ht="12.75" customHeight="1" thickBot="1" x14ac:dyDescent="0.25">
      <c r="A18" s="16" t="s">
        <v>19</v>
      </c>
      <c r="B18" s="14"/>
      <c r="C18" s="694" t="s">
        <v>37</v>
      </c>
      <c r="D18" s="695"/>
      <c r="E18" s="171"/>
      <c r="F18" s="171"/>
      <c r="G18" s="171"/>
      <c r="H18" s="19">
        <f>SUM(H10:H16)</f>
        <v>72912.72</v>
      </c>
      <c r="I18" s="19">
        <f>SUM(I10:I16)</f>
        <v>48608.479999999996</v>
      </c>
      <c r="J18" s="19">
        <f>SUM(J10:J16)</f>
        <v>9114.09</v>
      </c>
      <c r="K18" s="19">
        <f>SUM(K10:K15)</f>
        <v>0</v>
      </c>
      <c r="L18" s="19">
        <f>SUM(L10:L16)</f>
        <v>2187.3816000000002</v>
      </c>
      <c r="M18" s="19">
        <f>SUM(M10:M16)</f>
        <v>5912.72</v>
      </c>
      <c r="N18" s="19">
        <f>SUM(N10:N15)</f>
        <v>0</v>
      </c>
    </row>
    <row r="19" spans="1:16" ht="13.5" thickBot="1" x14ac:dyDescent="0.25">
      <c r="A19" s="16" t="s">
        <v>5</v>
      </c>
      <c r="B19" s="1"/>
      <c r="C19" s="694" t="s">
        <v>40</v>
      </c>
      <c r="D19" s="695"/>
      <c r="E19" s="182"/>
      <c r="F19" s="182"/>
      <c r="G19" s="183"/>
      <c r="H19" s="24">
        <f>H18*12</f>
        <v>874952.64</v>
      </c>
      <c r="I19" s="24">
        <f>I18</f>
        <v>48608.479999999996</v>
      </c>
      <c r="J19" s="24">
        <f>J18</f>
        <v>9114.09</v>
      </c>
      <c r="K19" s="24">
        <f>K18*12</f>
        <v>0</v>
      </c>
      <c r="L19" s="24">
        <f>L18*12</f>
        <v>26248.5792</v>
      </c>
      <c r="M19" s="24">
        <f>M18*12</f>
        <v>70952.639999999999</v>
      </c>
      <c r="N19" s="87">
        <f>SUM(N18:N18)</f>
        <v>0</v>
      </c>
    </row>
    <row r="20" spans="1:16" x14ac:dyDescent="0.2">
      <c r="A20" s="16" t="s">
        <v>35</v>
      </c>
      <c r="B20" s="85"/>
      <c r="C20" s="97"/>
      <c r="D20" s="185"/>
      <c r="E20" s="185"/>
      <c r="F20" s="185"/>
      <c r="G20" s="185"/>
      <c r="H20" s="91"/>
      <c r="I20" s="91"/>
      <c r="J20" s="91"/>
      <c r="K20" s="91"/>
      <c r="L20" s="91"/>
      <c r="M20" s="91"/>
      <c r="N20" s="91"/>
    </row>
    <row r="21" spans="1:16" x14ac:dyDescent="0.2">
      <c r="A21" s="16"/>
      <c r="B21" s="85"/>
      <c r="C21" s="97"/>
      <c r="D21" s="185"/>
      <c r="E21" s="185"/>
      <c r="F21" s="185"/>
      <c r="G21" s="185"/>
      <c r="H21" s="91"/>
      <c r="I21" s="91"/>
      <c r="J21" s="91"/>
      <c r="K21" s="91"/>
      <c r="L21" s="91"/>
      <c r="M21" s="91"/>
      <c r="N21" s="91"/>
    </row>
    <row r="22" spans="1:16" x14ac:dyDescent="0.2">
      <c r="A22" s="16"/>
      <c r="B22" s="85"/>
      <c r="C22" s="97"/>
      <c r="D22" s="185"/>
      <c r="E22" s="185"/>
      <c r="F22" s="185"/>
      <c r="G22" s="185"/>
      <c r="H22" s="91"/>
      <c r="I22" s="91"/>
      <c r="J22" s="91"/>
      <c r="K22" s="91"/>
      <c r="L22" s="91"/>
      <c r="M22" s="91"/>
      <c r="N22" s="91"/>
    </row>
    <row r="23" spans="1:16" x14ac:dyDescent="0.2">
      <c r="A23" s="16"/>
      <c r="B23" s="85"/>
      <c r="C23" s="97"/>
      <c r="D23" s="185"/>
      <c r="E23" s="185"/>
      <c r="F23" s="185"/>
      <c r="G23" s="185"/>
      <c r="H23" s="91"/>
      <c r="I23" s="91"/>
      <c r="J23" s="91"/>
      <c r="K23" s="91"/>
      <c r="L23" s="91"/>
      <c r="M23" s="91"/>
      <c r="N23" s="91"/>
    </row>
    <row r="24" spans="1:16" x14ac:dyDescent="0.2">
      <c r="A24" s="16"/>
      <c r="B24" s="85"/>
      <c r="C24" s="85"/>
      <c r="D24" s="85"/>
      <c r="E24" s="162"/>
      <c r="F24" s="162"/>
      <c r="G24" s="162"/>
      <c r="H24" s="2"/>
      <c r="I24" s="2"/>
      <c r="J24" s="2"/>
      <c r="K24" s="85"/>
      <c r="L24" s="85"/>
      <c r="M24" s="2"/>
      <c r="N24" s="85"/>
    </row>
    <row r="25" spans="1:16" x14ac:dyDescent="0.2">
      <c r="A25" s="16"/>
      <c r="B25" s="85"/>
      <c r="C25" s="85"/>
      <c r="D25" s="85"/>
      <c r="E25" s="162"/>
      <c r="F25" s="162"/>
      <c r="G25" s="162"/>
      <c r="H25" s="2"/>
      <c r="I25" s="2"/>
      <c r="J25" s="2"/>
      <c r="K25" s="85"/>
      <c r="L25" s="85"/>
      <c r="M25" s="2"/>
      <c r="N25" s="85"/>
    </row>
    <row r="26" spans="1:16" x14ac:dyDescent="0.2">
      <c r="A26" s="16"/>
      <c r="B26" s="85"/>
      <c r="C26" s="85"/>
      <c r="D26" s="85"/>
      <c r="E26" s="162"/>
      <c r="F26" s="162"/>
      <c r="G26" s="162"/>
      <c r="H26" s="2"/>
      <c r="I26" s="2"/>
      <c r="J26" s="2"/>
      <c r="K26" s="85"/>
      <c r="L26" s="85"/>
      <c r="M26" s="2"/>
      <c r="N26" s="85"/>
    </row>
    <row r="27" spans="1:16" x14ac:dyDescent="0.2">
      <c r="A27" s="16"/>
      <c r="B27" s="85"/>
      <c r="C27" s="85"/>
      <c r="D27" s="85"/>
      <c r="E27" s="162"/>
      <c r="F27" s="162"/>
      <c r="G27" s="162"/>
      <c r="H27" s="2"/>
      <c r="I27" s="2"/>
      <c r="J27" s="2"/>
      <c r="K27" s="85"/>
      <c r="L27" s="85"/>
      <c r="M27" s="2"/>
      <c r="N27" s="85"/>
    </row>
    <row r="28" spans="1:16" x14ac:dyDescent="0.2">
      <c r="A28" s="16"/>
      <c r="B28" s="85"/>
      <c r="C28" s="85"/>
      <c r="D28" s="85"/>
      <c r="E28" s="162"/>
      <c r="F28" s="162"/>
      <c r="G28" s="162"/>
      <c r="H28" s="2"/>
      <c r="I28" s="2"/>
      <c r="J28" s="2"/>
      <c r="K28" s="85"/>
      <c r="L28" s="85"/>
      <c r="M28" s="2"/>
      <c r="N28" s="85"/>
    </row>
    <row r="29" spans="1:16" x14ac:dyDescent="0.2">
      <c r="A29" s="16"/>
      <c r="B29" s="85"/>
      <c r="C29" s="85"/>
      <c r="D29" s="85"/>
      <c r="E29" s="162"/>
      <c r="F29" s="162"/>
      <c r="G29" s="162"/>
      <c r="H29" s="2"/>
      <c r="I29" s="2"/>
      <c r="J29" s="2"/>
      <c r="K29" s="85"/>
      <c r="L29" s="85"/>
      <c r="M29" s="2"/>
      <c r="N29" s="85"/>
    </row>
  </sheetData>
  <mergeCells count="21">
    <mergeCell ref="N8:N9"/>
    <mergeCell ref="A1:N1"/>
    <mergeCell ref="A3:N3"/>
    <mergeCell ref="A6:D6"/>
    <mergeCell ref="A8:A9"/>
    <mergeCell ref="B8:B9"/>
    <mergeCell ref="C8:C9"/>
    <mergeCell ref="D8:D9"/>
    <mergeCell ref="H8:H9"/>
    <mergeCell ref="I8:I9"/>
    <mergeCell ref="J8:J9"/>
    <mergeCell ref="A2:N2"/>
    <mergeCell ref="I5:N5"/>
    <mergeCell ref="C18:D18"/>
    <mergeCell ref="C19:D19"/>
    <mergeCell ref="K8:K9"/>
    <mergeCell ref="L8:L9"/>
    <mergeCell ref="M8:M9"/>
    <mergeCell ref="E8:E9"/>
    <mergeCell ref="F8:F9"/>
    <mergeCell ref="G8:G9"/>
  </mergeCells>
  <hyperlinks>
    <hyperlink ref="G10" r:id="rId1" xr:uid="{00000000-0004-0000-0600-000000000000}"/>
    <hyperlink ref="G14" r:id="rId2" xr:uid="{A52F76F5-1A76-47B6-A387-E7AE06B79A84}"/>
    <hyperlink ref="G12" r:id="rId3" xr:uid="{9BAD8E98-C7D5-4D5C-934F-3E95EB684429}"/>
    <hyperlink ref="G15" r:id="rId4" xr:uid="{00000000-0004-0000-0000-000016000000}"/>
    <hyperlink ref="G16" r:id="rId5" xr:uid="{2F4C136D-6A4D-4D75-BEE8-DDBCBEFFF4E3}"/>
  </hyperlinks>
  <pageMargins left="0.88" right="0.34" top="0.74" bottom="0.74803149606299213" header="0.31496062992125984" footer="0.31496062992125984"/>
  <pageSetup paperSize="5" scale="63" orientation="landscape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  <pageSetUpPr fitToPage="1"/>
  </sheetPr>
  <dimension ref="A3:S27"/>
  <sheetViews>
    <sheetView view="pageBreakPreview" topLeftCell="A10" zoomScale="80" zoomScaleSheetLayoutView="80" workbookViewId="0">
      <selection activeCell="A20" sqref="A20"/>
    </sheetView>
  </sheetViews>
  <sheetFormatPr baseColWidth="10" defaultColWidth="9.140625" defaultRowHeight="12.75" x14ac:dyDescent="0.2"/>
  <cols>
    <col min="1" max="1" width="34.140625" style="1" customWidth="1"/>
    <col min="2" max="2" width="23.7109375" style="1" customWidth="1"/>
    <col min="3" max="3" width="14" style="73" hidden="1" customWidth="1"/>
    <col min="4" max="4" width="7.140625" style="1" customWidth="1"/>
    <col min="5" max="5" width="13.5703125" style="1" customWidth="1"/>
    <col min="6" max="6" width="8.7109375" style="1" hidden="1" customWidth="1"/>
    <col min="7" max="7" width="23.5703125" style="162" customWidth="1"/>
    <col min="8" max="8" width="19.140625" style="162" customWidth="1"/>
    <col min="9" max="9" width="30.5703125" style="162" customWidth="1"/>
    <col min="10" max="10" width="16.42578125" style="2" customWidth="1"/>
    <col min="11" max="11" width="13.85546875" style="2" bestFit="1" customWidth="1"/>
    <col min="12" max="12" width="14" style="2" customWidth="1"/>
    <col min="13" max="13" width="12" style="1" customWidth="1"/>
    <col min="14" max="14" width="14.140625" style="1" customWidth="1"/>
    <col min="15" max="15" width="13.7109375" style="2" customWidth="1"/>
    <col min="16" max="16" width="9.140625" style="1" hidden="1" customWidth="1"/>
    <col min="17" max="17" width="8.85546875" style="1" customWidth="1"/>
    <col min="18" max="18" width="17" style="1" customWidth="1"/>
    <col min="19" max="19" width="11" style="1" customWidth="1"/>
    <col min="20" max="16384" width="9.140625" style="1"/>
  </cols>
  <sheetData>
    <row r="3" spans="1:19" ht="18" x14ac:dyDescent="0.25">
      <c r="A3" s="651" t="s">
        <v>0</v>
      </c>
      <c r="B3" s="652"/>
      <c r="C3" s="652"/>
      <c r="D3" s="652"/>
      <c r="E3" s="652"/>
      <c r="F3" s="652"/>
      <c r="G3" s="652"/>
      <c r="H3" s="652"/>
      <c r="I3" s="652"/>
      <c r="J3" s="652"/>
      <c r="K3" s="652"/>
      <c r="L3" s="652"/>
      <c r="M3" s="652"/>
      <c r="N3" s="652"/>
      <c r="O3" s="652"/>
      <c r="P3" s="652"/>
      <c r="Q3" s="652"/>
    </row>
    <row r="4" spans="1:19" ht="15.75" x14ac:dyDescent="0.25">
      <c r="A4" s="645" t="s">
        <v>57</v>
      </c>
      <c r="B4" s="645"/>
      <c r="C4" s="645"/>
      <c r="D4" s="645"/>
      <c r="E4" s="645"/>
      <c r="F4" s="645"/>
      <c r="G4" s="645"/>
      <c r="H4" s="645"/>
      <c r="I4" s="645"/>
      <c r="J4" s="645"/>
      <c r="K4" s="645"/>
      <c r="L4" s="645"/>
      <c r="M4" s="645"/>
      <c r="N4" s="645"/>
      <c r="O4" s="645"/>
      <c r="P4" s="645"/>
      <c r="Q4" s="645"/>
    </row>
    <row r="5" spans="1:19" ht="15.75" x14ac:dyDescent="0.25">
      <c r="A5" s="662"/>
      <c r="B5" s="645"/>
      <c r="C5" s="645"/>
      <c r="D5" s="645"/>
      <c r="E5" s="645"/>
      <c r="F5" s="645"/>
      <c r="G5" s="645"/>
      <c r="H5" s="645"/>
      <c r="I5" s="645"/>
      <c r="J5" s="645"/>
      <c r="K5" s="645"/>
      <c r="L5" s="645"/>
      <c r="M5" s="645"/>
      <c r="N5" s="645"/>
      <c r="O5" s="645"/>
      <c r="P5" s="645"/>
      <c r="Q5" s="645"/>
    </row>
    <row r="6" spans="1:19" ht="13.5" thickBot="1" x14ac:dyDescent="0.25"/>
    <row r="7" spans="1:19" ht="15" x14ac:dyDescent="0.25">
      <c r="A7" s="55" t="s">
        <v>49</v>
      </c>
      <c r="B7" s="56"/>
      <c r="C7" s="71"/>
      <c r="D7" s="57"/>
      <c r="E7" s="56"/>
      <c r="F7" s="56"/>
      <c r="G7" s="161"/>
      <c r="H7" s="161"/>
      <c r="I7" s="252"/>
      <c r="J7" s="56"/>
      <c r="K7" s="56"/>
      <c r="L7" s="655" t="s">
        <v>213</v>
      </c>
      <c r="M7" s="655"/>
      <c r="N7" s="655"/>
      <c r="O7" s="655"/>
      <c r="P7" s="655"/>
      <c r="Q7" s="656"/>
    </row>
    <row r="8" spans="1:19" ht="15.75" thickBot="1" x14ac:dyDescent="0.3">
      <c r="A8" s="641" t="s">
        <v>50</v>
      </c>
      <c r="B8" s="642"/>
      <c r="C8" s="642"/>
      <c r="D8" s="642"/>
      <c r="E8" s="642"/>
      <c r="F8" s="58"/>
      <c r="G8" s="160"/>
      <c r="H8" s="160"/>
      <c r="I8" s="253"/>
      <c r="J8" s="58"/>
      <c r="K8" s="58"/>
      <c r="L8" s="58"/>
      <c r="M8" s="58"/>
      <c r="N8" s="58"/>
      <c r="O8" s="58"/>
      <c r="P8" s="58"/>
      <c r="Q8" s="59"/>
    </row>
    <row r="9" spans="1:19" ht="14.25" thickBot="1" x14ac:dyDescent="0.25">
      <c r="A9" s="10"/>
      <c r="B9" s="10"/>
      <c r="C9" s="10"/>
      <c r="D9" s="10"/>
      <c r="E9" s="10"/>
      <c r="F9" s="10"/>
      <c r="G9" s="10"/>
      <c r="H9" s="10"/>
      <c r="I9" s="254"/>
      <c r="J9" s="10"/>
      <c r="K9" s="10"/>
      <c r="L9" s="10"/>
      <c r="M9" s="10"/>
      <c r="N9" s="10"/>
      <c r="O9" s="10"/>
      <c r="P9" s="10"/>
      <c r="Q9" s="10"/>
    </row>
    <row r="10" spans="1:19" ht="12.75" customHeight="1" x14ac:dyDescent="0.2">
      <c r="A10" s="653" t="s">
        <v>41</v>
      </c>
      <c r="B10" s="643" t="s">
        <v>12</v>
      </c>
      <c r="C10" s="69"/>
      <c r="D10" s="677" t="s">
        <v>1</v>
      </c>
      <c r="E10" s="663" t="s">
        <v>13</v>
      </c>
      <c r="F10" s="288"/>
      <c r="G10" s="639" t="s">
        <v>104</v>
      </c>
      <c r="H10" s="639" t="s">
        <v>111</v>
      </c>
      <c r="I10" s="639" t="s">
        <v>95</v>
      </c>
      <c r="J10" s="643" t="s">
        <v>14</v>
      </c>
      <c r="K10" s="643" t="s">
        <v>2</v>
      </c>
      <c r="L10" s="643" t="s">
        <v>15</v>
      </c>
      <c r="M10" s="643" t="s">
        <v>16</v>
      </c>
      <c r="N10" s="647" t="s">
        <v>103</v>
      </c>
      <c r="O10" s="643" t="s">
        <v>17</v>
      </c>
      <c r="P10" s="60"/>
      <c r="Q10" s="657" t="s">
        <v>18</v>
      </c>
    </row>
    <row r="11" spans="1:19" ht="13.5" thickBot="1" x14ac:dyDescent="0.25">
      <c r="A11" s="654"/>
      <c r="B11" s="644"/>
      <c r="C11" s="70"/>
      <c r="D11" s="678"/>
      <c r="E11" s="665"/>
      <c r="F11" s="296"/>
      <c r="G11" s="640"/>
      <c r="H11" s="640"/>
      <c r="I11" s="640"/>
      <c r="J11" s="644"/>
      <c r="K11" s="644"/>
      <c r="L11" s="644"/>
      <c r="M11" s="644"/>
      <c r="N11" s="648"/>
      <c r="O11" s="648"/>
      <c r="P11" s="61"/>
      <c r="Q11" s="650"/>
    </row>
    <row r="12" spans="1:19" ht="39" thickBot="1" x14ac:dyDescent="0.25">
      <c r="A12" s="453" t="s">
        <v>253</v>
      </c>
      <c r="B12" s="590" t="s">
        <v>74</v>
      </c>
      <c r="C12" s="591">
        <v>10765.05</v>
      </c>
      <c r="D12" s="341" t="s">
        <v>3</v>
      </c>
      <c r="E12" s="292">
        <v>45536</v>
      </c>
      <c r="F12" s="190">
        <v>8155</v>
      </c>
      <c r="G12" s="415" t="s">
        <v>398</v>
      </c>
      <c r="H12" s="598" t="s">
        <v>399</v>
      </c>
      <c r="I12" s="593" t="s">
        <v>143</v>
      </c>
      <c r="J12" s="594">
        <v>23311.3</v>
      </c>
      <c r="K12" s="595">
        <f t="shared" ref="K12:K18" si="0">J12/30*20</f>
        <v>15540.866666666665</v>
      </c>
      <c r="L12" s="595">
        <f t="shared" ref="L12:L18" si="1">J12/30*15*0.25</f>
        <v>2913.9124999999999</v>
      </c>
      <c r="M12" s="589">
        <v>0</v>
      </c>
      <c r="N12" s="595">
        <f t="shared" ref="N12:N18" si="2">J12*0.03</f>
        <v>699.33899999999994</v>
      </c>
      <c r="O12" s="589">
        <v>3311.3</v>
      </c>
      <c r="P12" s="8"/>
      <c r="Q12" s="27"/>
      <c r="R12" s="40"/>
      <c r="S12" s="82"/>
    </row>
    <row r="13" spans="1:19" s="420" customFormat="1" ht="38.25" x14ac:dyDescent="0.2">
      <c r="A13" s="452" t="s">
        <v>252</v>
      </c>
      <c r="B13" s="596" t="s">
        <v>198</v>
      </c>
      <c r="C13" s="597"/>
      <c r="D13" s="412" t="s">
        <v>3</v>
      </c>
      <c r="E13" s="292">
        <v>45536</v>
      </c>
      <c r="F13" s="414"/>
      <c r="G13" s="191" t="s">
        <v>395</v>
      </c>
      <c r="H13" s="592" t="s">
        <v>402</v>
      </c>
      <c r="I13" s="593" t="s">
        <v>143</v>
      </c>
      <c r="J13" s="394">
        <v>20768.060000000001</v>
      </c>
      <c r="K13" s="214">
        <f t="shared" si="0"/>
        <v>13845.373333333335</v>
      </c>
      <c r="L13" s="214">
        <f t="shared" si="1"/>
        <v>2596.0075000000002</v>
      </c>
      <c r="M13" s="165" t="s">
        <v>199</v>
      </c>
      <c r="N13" s="214">
        <f t="shared" si="2"/>
        <v>623.04179999999997</v>
      </c>
      <c r="O13" s="165">
        <v>2768.06</v>
      </c>
      <c r="P13" s="38"/>
      <c r="Q13" s="39"/>
      <c r="R13" s="40"/>
      <c r="S13" s="82"/>
    </row>
    <row r="14" spans="1:19" s="410" customFormat="1" ht="25.5" x14ac:dyDescent="0.2">
      <c r="A14" s="453" t="s">
        <v>375</v>
      </c>
      <c r="B14" s="599" t="s">
        <v>200</v>
      </c>
      <c r="C14" s="597"/>
      <c r="D14" s="412" t="s">
        <v>3</v>
      </c>
      <c r="E14" s="292">
        <v>45536</v>
      </c>
      <c r="F14" s="414"/>
      <c r="G14" s="415" t="s">
        <v>376</v>
      </c>
      <c r="H14" s="600" t="s">
        <v>377</v>
      </c>
      <c r="I14" s="593" t="s">
        <v>143</v>
      </c>
      <c r="J14" s="601">
        <v>10865.02</v>
      </c>
      <c r="K14" s="259">
        <f t="shared" si="0"/>
        <v>7243.3466666666673</v>
      </c>
      <c r="L14" s="259">
        <f t="shared" si="1"/>
        <v>1358.1275000000001</v>
      </c>
      <c r="M14" s="126" t="s">
        <v>199</v>
      </c>
      <c r="N14" s="259">
        <f t="shared" si="2"/>
        <v>325.95060000000001</v>
      </c>
      <c r="O14" s="126">
        <v>865.02</v>
      </c>
      <c r="P14" s="413"/>
      <c r="Q14" s="417"/>
      <c r="R14" s="40"/>
      <c r="S14" s="82"/>
    </row>
    <row r="15" spans="1:19" s="410" customFormat="1" ht="25.5" x14ac:dyDescent="0.2">
      <c r="A15" s="453" t="s">
        <v>201</v>
      </c>
      <c r="B15" s="599" t="s">
        <v>202</v>
      </c>
      <c r="C15" s="597"/>
      <c r="D15" s="412" t="s">
        <v>3</v>
      </c>
      <c r="E15" s="292">
        <v>45536</v>
      </c>
      <c r="F15" s="414"/>
      <c r="G15" s="415" t="s">
        <v>205</v>
      </c>
      <c r="H15" s="600" t="s">
        <v>206</v>
      </c>
      <c r="I15" s="593" t="s">
        <v>143</v>
      </c>
      <c r="J15" s="601">
        <v>10865.02</v>
      </c>
      <c r="K15" s="259">
        <f t="shared" si="0"/>
        <v>7243.3466666666673</v>
      </c>
      <c r="L15" s="259">
        <f t="shared" si="1"/>
        <v>1358.1275000000001</v>
      </c>
      <c r="M15" s="126" t="s">
        <v>199</v>
      </c>
      <c r="N15" s="259">
        <f t="shared" si="2"/>
        <v>325.95060000000001</v>
      </c>
      <c r="O15" s="126">
        <v>865.02</v>
      </c>
      <c r="P15" s="413"/>
      <c r="Q15" s="417"/>
      <c r="R15" s="40"/>
      <c r="S15" s="82"/>
    </row>
    <row r="16" spans="1:19" ht="38.25" x14ac:dyDescent="0.2">
      <c r="A16" s="454" t="s">
        <v>254</v>
      </c>
      <c r="B16" s="124" t="s">
        <v>75</v>
      </c>
      <c r="C16" s="335">
        <v>4117.95</v>
      </c>
      <c r="D16" s="460" t="s">
        <v>3</v>
      </c>
      <c r="E16" s="292">
        <v>45536</v>
      </c>
      <c r="F16" s="32">
        <v>5655</v>
      </c>
      <c r="G16" s="172" t="s">
        <v>296</v>
      </c>
      <c r="H16" s="467" t="s">
        <v>297</v>
      </c>
      <c r="I16" s="593" t="s">
        <v>143</v>
      </c>
      <c r="J16" s="601">
        <v>10865.02</v>
      </c>
      <c r="K16" s="259">
        <f t="shared" ref="K16" si="3">J16/30*20</f>
        <v>7243.3466666666673</v>
      </c>
      <c r="L16" s="259">
        <f t="shared" ref="L16" si="4">J16/30*15*0.25</f>
        <v>1358.1275000000001</v>
      </c>
      <c r="M16" s="126" t="s">
        <v>199</v>
      </c>
      <c r="N16" s="259">
        <f t="shared" ref="N16" si="5">J16*0.03</f>
        <v>325.95060000000001</v>
      </c>
      <c r="O16" s="126">
        <v>865.02</v>
      </c>
      <c r="P16" s="38"/>
      <c r="Q16" s="39"/>
      <c r="R16" s="40"/>
      <c r="S16" s="82"/>
    </row>
    <row r="17" spans="1:19" s="420" customFormat="1" x14ac:dyDescent="0.2">
      <c r="A17" s="454" t="s">
        <v>255</v>
      </c>
      <c r="B17" s="129" t="s">
        <v>76</v>
      </c>
      <c r="C17" s="335">
        <v>1930.0499999999997</v>
      </c>
      <c r="D17" s="460" t="s">
        <v>3</v>
      </c>
      <c r="E17" s="292">
        <v>45536</v>
      </c>
      <c r="F17" s="32"/>
      <c r="G17" s="172" t="s">
        <v>404</v>
      </c>
      <c r="H17" s="458" t="s">
        <v>405</v>
      </c>
      <c r="I17" s="593" t="s">
        <v>143</v>
      </c>
      <c r="J17" s="181">
        <v>9742.93</v>
      </c>
      <c r="K17" s="214">
        <f t="shared" si="0"/>
        <v>6495.2866666666669</v>
      </c>
      <c r="L17" s="214">
        <f t="shared" si="1"/>
        <v>1217.86625</v>
      </c>
      <c r="M17" s="181">
        <v>0</v>
      </c>
      <c r="N17" s="214">
        <f t="shared" si="2"/>
        <v>292.28789999999998</v>
      </c>
      <c r="O17" s="181">
        <v>742.93</v>
      </c>
      <c r="P17" s="3"/>
      <c r="Q17" s="31"/>
      <c r="R17" s="40"/>
      <c r="S17" s="82"/>
    </row>
    <row r="18" spans="1:19" x14ac:dyDescent="0.2">
      <c r="A18" s="454" t="s">
        <v>256</v>
      </c>
      <c r="B18" s="129" t="s">
        <v>76</v>
      </c>
      <c r="C18" s="335"/>
      <c r="D18" s="460" t="s">
        <v>3</v>
      </c>
      <c r="E18" s="292">
        <v>45536</v>
      </c>
      <c r="F18" s="335"/>
      <c r="G18" s="335" t="s">
        <v>373</v>
      </c>
      <c r="H18" s="458" t="s">
        <v>374</v>
      </c>
      <c r="I18" s="593" t="s">
        <v>143</v>
      </c>
      <c r="J18" s="181">
        <v>9742.93</v>
      </c>
      <c r="K18" s="214">
        <f t="shared" si="0"/>
        <v>6495.2866666666669</v>
      </c>
      <c r="L18" s="214">
        <f t="shared" si="1"/>
        <v>1217.86625</v>
      </c>
      <c r="M18" s="181">
        <v>0</v>
      </c>
      <c r="N18" s="214">
        <f t="shared" si="2"/>
        <v>292.28789999999998</v>
      </c>
      <c r="O18" s="181">
        <v>742.93</v>
      </c>
      <c r="P18" s="3"/>
      <c r="Q18" s="31"/>
      <c r="R18" s="40"/>
      <c r="S18" s="82"/>
    </row>
    <row r="19" spans="1:19" s="419" customFormat="1" ht="41.25" customHeight="1" x14ac:dyDescent="0.2">
      <c r="A19" s="454" t="s">
        <v>614</v>
      </c>
      <c r="B19" s="130" t="s">
        <v>186</v>
      </c>
      <c r="C19" s="335">
        <v>1930.0499999999997</v>
      </c>
      <c r="D19" s="460" t="s">
        <v>3</v>
      </c>
      <c r="E19" s="292">
        <v>45901</v>
      </c>
      <c r="F19" s="32"/>
      <c r="G19" s="172" t="s">
        <v>660</v>
      </c>
      <c r="H19" s="458" t="s">
        <v>674</v>
      </c>
      <c r="I19" s="602" t="s">
        <v>143</v>
      </c>
      <c r="J19" s="181">
        <v>9742.93</v>
      </c>
      <c r="K19" s="214">
        <f t="shared" ref="K19:K20" si="6">J19/30*20</f>
        <v>6495.2866666666669</v>
      </c>
      <c r="L19" s="214">
        <f t="shared" ref="L19:L20" si="7">J19/30*15*0.25</f>
        <v>1217.86625</v>
      </c>
      <c r="M19" s="181">
        <v>0</v>
      </c>
      <c r="N19" s="214">
        <f t="shared" ref="N19:N20" si="8">J19*0.03</f>
        <v>292.28789999999998</v>
      </c>
      <c r="O19" s="181">
        <v>742.93</v>
      </c>
      <c r="P19" s="3"/>
      <c r="Q19" s="31"/>
      <c r="R19" s="40"/>
      <c r="S19" s="82"/>
    </row>
    <row r="20" spans="1:19" s="420" customFormat="1" ht="26.25" thickBot="1" x14ac:dyDescent="0.25">
      <c r="A20" s="454" t="s">
        <v>257</v>
      </c>
      <c r="B20" s="130" t="s">
        <v>186</v>
      </c>
      <c r="C20" s="81">
        <v>4419.9000000000005</v>
      </c>
      <c r="D20" s="460" t="s">
        <v>3</v>
      </c>
      <c r="E20" s="148">
        <v>45536</v>
      </c>
      <c r="F20" s="81"/>
      <c r="G20" s="81"/>
      <c r="H20" s="467"/>
      <c r="I20" s="211" t="s">
        <v>143</v>
      </c>
      <c r="J20" s="181">
        <v>9742.93</v>
      </c>
      <c r="K20" s="214">
        <f t="shared" si="6"/>
        <v>6495.2866666666669</v>
      </c>
      <c r="L20" s="214">
        <f t="shared" si="7"/>
        <v>1217.86625</v>
      </c>
      <c r="M20" s="181">
        <v>0</v>
      </c>
      <c r="N20" s="214">
        <f t="shared" si="8"/>
        <v>292.28789999999998</v>
      </c>
      <c r="O20" s="181">
        <v>742.93</v>
      </c>
      <c r="P20" s="3"/>
      <c r="Q20" s="31"/>
      <c r="R20" s="40"/>
      <c r="S20" s="82"/>
    </row>
    <row r="21" spans="1:19" s="66" customFormat="1" ht="13.5" thickBot="1" x14ac:dyDescent="0.25">
      <c r="A21" s="9"/>
      <c r="B21" s="9"/>
      <c r="C21" s="9"/>
      <c r="D21" s="12"/>
      <c r="E21" s="26"/>
      <c r="F21" s="13"/>
      <c r="G21" s="13"/>
      <c r="H21" s="13"/>
      <c r="I21" s="26"/>
      <c r="J21" s="13"/>
      <c r="K21" s="13"/>
      <c r="L21" s="13"/>
      <c r="M21" s="13"/>
      <c r="N21" s="13"/>
      <c r="O21" s="13"/>
      <c r="P21" s="13"/>
      <c r="Q21" s="13"/>
      <c r="R21" s="40"/>
      <c r="S21" s="82"/>
    </row>
    <row r="22" spans="1:19" x14ac:dyDescent="0.2">
      <c r="A22" s="16" t="s">
        <v>19</v>
      </c>
      <c r="B22" s="14"/>
      <c r="C22" s="14"/>
      <c r="D22" s="15"/>
      <c r="E22" s="703" t="s">
        <v>4</v>
      </c>
      <c r="F22" s="704"/>
      <c r="G22" s="174"/>
      <c r="H22" s="174"/>
      <c r="I22" s="174"/>
      <c r="J22" s="19">
        <f>SUM(J12:J20)</f>
        <v>115646.13999999998</v>
      </c>
      <c r="K22" s="19">
        <f>SUM(K12:K20)</f>
        <v>77097.426666666652</v>
      </c>
      <c r="L22" s="19">
        <f>SUM(L12:L20)</f>
        <v>14455.767499999998</v>
      </c>
      <c r="M22" s="19">
        <f t="shared" ref="M22:Q22" si="9">SUM(M12:M20)</f>
        <v>0</v>
      </c>
      <c r="N22" s="19">
        <f>SUM(N12:N20)</f>
        <v>3469.3841999999995</v>
      </c>
      <c r="O22" s="19">
        <f>SUM(O12:O20)</f>
        <v>11646.140000000003</v>
      </c>
      <c r="P22" s="19">
        <f t="shared" si="9"/>
        <v>0</v>
      </c>
      <c r="Q22" s="19">
        <f t="shared" si="9"/>
        <v>0</v>
      </c>
    </row>
    <row r="23" spans="1:19" ht="13.5" thickBot="1" x14ac:dyDescent="0.25">
      <c r="A23" s="16" t="s">
        <v>5</v>
      </c>
      <c r="B23"/>
      <c r="C23"/>
      <c r="D23"/>
      <c r="E23" s="705" t="s">
        <v>6</v>
      </c>
      <c r="F23" s="706"/>
      <c r="G23" s="706"/>
      <c r="H23" s="175"/>
      <c r="I23" s="175"/>
      <c r="J23" s="20">
        <f>J22*12</f>
        <v>1387753.6799999997</v>
      </c>
      <c r="K23" s="20">
        <f>K22</f>
        <v>77097.426666666652</v>
      </c>
      <c r="L23" s="20">
        <f>L22</f>
        <v>14455.767499999998</v>
      </c>
      <c r="M23" s="20">
        <f>M22*12</f>
        <v>0</v>
      </c>
      <c r="N23" s="20">
        <f>N22*12</f>
        <v>41632.61039999999</v>
      </c>
      <c r="O23" s="20">
        <f>O22*12</f>
        <v>139753.68000000005</v>
      </c>
      <c r="P23" s="17"/>
      <c r="Q23" s="17"/>
    </row>
    <row r="24" spans="1:19" ht="14.45" customHeight="1" x14ac:dyDescent="0.2">
      <c r="A24" s="16"/>
      <c r="B24" t="s">
        <v>7</v>
      </c>
      <c r="C24"/>
      <c r="D24" s="85"/>
      <c r="E24" s="100"/>
      <c r="F24" s="100"/>
      <c r="G24" s="100"/>
      <c r="H24" s="100"/>
      <c r="I24" s="100"/>
      <c r="J24" s="29"/>
      <c r="K24" s="91"/>
      <c r="L24" s="91"/>
      <c r="M24" s="91"/>
      <c r="N24" s="91"/>
      <c r="O24" s="91"/>
      <c r="P24" s="92"/>
      <c r="Q24" s="92"/>
    </row>
    <row r="25" spans="1:19" s="85" customFormat="1" x14ac:dyDescent="0.2">
      <c r="A25" s="16"/>
      <c r="B25"/>
      <c r="C25"/>
      <c r="E25" s="100"/>
      <c r="F25" s="100"/>
      <c r="G25" s="100"/>
      <c r="H25" s="100"/>
      <c r="I25" s="100"/>
      <c r="J25" s="29"/>
      <c r="K25" s="90"/>
      <c r="L25" s="90"/>
      <c r="M25" s="90"/>
      <c r="N25" s="91"/>
      <c r="O25" s="91"/>
      <c r="P25" s="92"/>
      <c r="Q25" s="92"/>
    </row>
    <row r="26" spans="1:19" s="85" customFormat="1" x14ac:dyDescent="0.2">
      <c r="A26" s="16"/>
      <c r="B26"/>
      <c r="C26"/>
      <c r="E26" s="100"/>
      <c r="F26" s="100"/>
      <c r="G26" s="100"/>
      <c r="H26" s="100"/>
      <c r="I26" s="100"/>
      <c r="J26" s="29"/>
      <c r="K26" s="90"/>
      <c r="L26" s="90"/>
      <c r="M26" s="90"/>
      <c r="N26" s="91"/>
      <c r="O26" s="91"/>
      <c r="P26" s="92"/>
      <c r="Q26" s="92"/>
    </row>
    <row r="27" spans="1:19" s="85" customFormat="1" x14ac:dyDescent="0.2">
      <c r="A27" s="16" t="s">
        <v>35</v>
      </c>
      <c r="B27"/>
      <c r="C27"/>
      <c r="G27" s="162"/>
      <c r="H27" s="162"/>
      <c r="I27" s="162"/>
      <c r="J27" s="2"/>
      <c r="K27" s="98"/>
      <c r="L27" s="98"/>
      <c r="M27" s="99"/>
      <c r="N27" s="1"/>
      <c r="O27" s="2"/>
      <c r="P27" s="1"/>
      <c r="Q27" s="1"/>
    </row>
  </sheetData>
  <mergeCells count="21">
    <mergeCell ref="E22:F22"/>
    <mergeCell ref="K10:K11"/>
    <mergeCell ref="L10:L11"/>
    <mergeCell ref="I10:I11"/>
    <mergeCell ref="E23:G23"/>
    <mergeCell ref="A3:Q3"/>
    <mergeCell ref="A4:Q4"/>
    <mergeCell ref="A5:Q5"/>
    <mergeCell ref="A10:A11"/>
    <mergeCell ref="B10:B11"/>
    <mergeCell ref="D10:D11"/>
    <mergeCell ref="E10:E11"/>
    <mergeCell ref="J10:J11"/>
    <mergeCell ref="Q10:Q11"/>
    <mergeCell ref="M10:M11"/>
    <mergeCell ref="N10:N11"/>
    <mergeCell ref="O10:O11"/>
    <mergeCell ref="L7:Q7"/>
    <mergeCell ref="A8:E8"/>
    <mergeCell ref="G10:G11"/>
    <mergeCell ref="H10:H11"/>
  </mergeCells>
  <phoneticPr fontId="0" type="noConversion"/>
  <hyperlinks>
    <hyperlink ref="I20" r:id="rId1" xr:uid="{00000000-0004-0000-0700-000004000000}"/>
    <hyperlink ref="I19" r:id="rId2" xr:uid="{00000000-0004-0000-0700-000008000000}"/>
    <hyperlink ref="I18" r:id="rId3" xr:uid="{00000000-0004-0000-0700-00000A000000}"/>
    <hyperlink ref="I12:I17" r:id="rId4" display="facturaschurumuco@gmail.com" xr:uid="{FA4D8B0B-B91B-4109-A1C3-D664DBA8F018}"/>
  </hyperlinks>
  <pageMargins left="0.74" right="0.68" top="0.62" bottom="0.64" header="0.14000000000000001" footer="0"/>
  <pageSetup paperSize="5" scale="66" orientation="landscape" r:id="rId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R45"/>
  <sheetViews>
    <sheetView view="pageBreakPreview" zoomScale="70" zoomScaleNormal="100" zoomScaleSheetLayoutView="70" workbookViewId="0">
      <selection activeCell="J11" sqref="J11"/>
    </sheetView>
  </sheetViews>
  <sheetFormatPr baseColWidth="10" defaultColWidth="9.140625" defaultRowHeight="12.75" x14ac:dyDescent="0.2"/>
  <cols>
    <col min="1" max="1" width="32.7109375" style="1" customWidth="1"/>
    <col min="2" max="2" width="23.42578125" style="1" customWidth="1"/>
    <col min="3" max="3" width="11.42578125" style="77" hidden="1" customWidth="1"/>
    <col min="4" max="4" width="9.85546875" style="1" customWidth="1"/>
    <col min="5" max="5" width="10.7109375" style="1" customWidth="1"/>
    <col min="6" max="6" width="8" style="1" hidden="1" customWidth="1"/>
    <col min="7" max="7" width="26.28515625" style="157" customWidth="1"/>
    <col min="8" max="8" width="19.28515625" style="157" customWidth="1"/>
    <col min="9" max="9" width="26.85546875" style="157" customWidth="1"/>
    <col min="10" max="10" width="22.7109375" style="2" customWidth="1"/>
    <col min="11" max="11" width="16.7109375" style="2" customWidth="1"/>
    <col min="12" max="12" width="16.85546875" style="2" customWidth="1"/>
    <col min="13" max="13" width="13.7109375" style="1" customWidth="1"/>
    <col min="14" max="14" width="15.42578125" style="1" bestFit="1" customWidth="1"/>
    <col min="15" max="15" width="24.42578125" style="2" customWidth="1"/>
    <col min="16" max="16" width="9.140625" style="1" hidden="1" customWidth="1"/>
    <col min="17" max="17" width="23.140625" style="1" customWidth="1"/>
    <col min="18" max="18" width="11.42578125" style="1" bestFit="1" customWidth="1"/>
    <col min="19" max="16384" width="9.140625" style="1"/>
  </cols>
  <sheetData>
    <row r="1" spans="1:18" ht="18" x14ac:dyDescent="0.25">
      <c r="A1" s="652" t="s">
        <v>0</v>
      </c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2"/>
      <c r="P1" s="652"/>
      <c r="Q1" s="652"/>
    </row>
    <row r="2" spans="1:18" ht="15.75" x14ac:dyDescent="0.25">
      <c r="A2" s="645" t="s">
        <v>57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  <c r="Q2" s="645"/>
    </row>
    <row r="3" spans="1:18" ht="13.5" thickBot="1" x14ac:dyDescent="0.25"/>
    <row r="4" spans="1:18" ht="15" x14ac:dyDescent="0.25">
      <c r="A4" s="55" t="s">
        <v>49</v>
      </c>
      <c r="B4" s="56"/>
      <c r="C4" s="76"/>
      <c r="D4" s="57"/>
      <c r="E4" s="56"/>
      <c r="F4" s="56"/>
      <c r="G4" s="155"/>
      <c r="H4" s="155"/>
      <c r="I4" s="155"/>
      <c r="J4" s="56"/>
      <c r="K4" s="56"/>
      <c r="L4" s="655" t="s">
        <v>213</v>
      </c>
      <c r="M4" s="655"/>
      <c r="N4" s="655"/>
      <c r="O4" s="655"/>
      <c r="P4" s="655"/>
      <c r="Q4" s="656"/>
    </row>
    <row r="5" spans="1:18" ht="15.75" thickBot="1" x14ac:dyDescent="0.3">
      <c r="A5" s="641" t="s">
        <v>53</v>
      </c>
      <c r="B5" s="712"/>
      <c r="C5" s="642"/>
      <c r="D5" s="642"/>
      <c r="E5" s="642"/>
      <c r="F5" s="58"/>
      <c r="G5" s="154"/>
      <c r="H5" s="154"/>
      <c r="I5" s="154"/>
      <c r="J5" s="58"/>
      <c r="K5" s="58"/>
      <c r="L5" s="58"/>
      <c r="M5" s="58"/>
      <c r="N5" s="58"/>
      <c r="O5" s="58"/>
      <c r="P5" s="58"/>
      <c r="Q5" s="59"/>
    </row>
    <row r="6" spans="1:18" ht="12.75" customHeight="1" thickBot="1" x14ac:dyDescent="0.25">
      <c r="A6" s="663" t="s">
        <v>41</v>
      </c>
      <c r="B6" s="663" t="s">
        <v>12</v>
      </c>
      <c r="C6" s="381"/>
      <c r="D6" s="663" t="s">
        <v>1</v>
      </c>
      <c r="E6" s="673" t="s">
        <v>13</v>
      </c>
      <c r="F6" s="159"/>
      <c r="G6" s="304"/>
      <c r="H6" s="305"/>
      <c r="I6" s="306"/>
      <c r="J6" s="663" t="s">
        <v>14</v>
      </c>
      <c r="K6" s="671" t="s">
        <v>2</v>
      </c>
      <c r="L6" s="671" t="s">
        <v>15</v>
      </c>
      <c r="M6" s="671" t="s">
        <v>16</v>
      </c>
      <c r="N6" s="671" t="s">
        <v>103</v>
      </c>
      <c r="O6" s="653" t="s">
        <v>17</v>
      </c>
      <c r="P6" s="159"/>
      <c r="Q6" s="663" t="s">
        <v>18</v>
      </c>
    </row>
    <row r="7" spans="1:18" ht="13.5" thickBot="1" x14ac:dyDescent="0.25">
      <c r="A7" s="664"/>
      <c r="B7" s="665"/>
      <c r="C7" s="382"/>
      <c r="D7" s="665"/>
      <c r="E7" s="711"/>
      <c r="F7" s="299"/>
      <c r="G7" s="301" t="s">
        <v>104</v>
      </c>
      <c r="H7" s="302" t="s">
        <v>111</v>
      </c>
      <c r="I7" s="303" t="s">
        <v>95</v>
      </c>
      <c r="J7" s="665"/>
      <c r="K7" s="713"/>
      <c r="L7" s="713"/>
      <c r="M7" s="713"/>
      <c r="N7" s="672"/>
      <c r="O7" s="654"/>
      <c r="P7" s="299"/>
      <c r="Q7" s="665"/>
    </row>
    <row r="8" spans="1:18" s="212" customFormat="1" x14ac:dyDescent="0.2">
      <c r="A8" s="500" t="s">
        <v>433</v>
      </c>
      <c r="B8" s="498" t="s">
        <v>72</v>
      </c>
      <c r="C8" s="398"/>
      <c r="D8" s="497" t="s">
        <v>3</v>
      </c>
      <c r="E8" s="298">
        <v>45658</v>
      </c>
      <c r="F8" s="297"/>
      <c r="G8" s="244" t="s">
        <v>467</v>
      </c>
      <c r="H8" s="243" t="s">
        <v>469</v>
      </c>
      <c r="I8" s="312" t="s">
        <v>143</v>
      </c>
      <c r="J8" s="274">
        <v>16953.21</v>
      </c>
      <c r="K8" s="329">
        <f>+J8/30*20</f>
        <v>11302.14</v>
      </c>
      <c r="L8" s="329">
        <f>J8/30*15*0.25</f>
        <v>2119.1512499999999</v>
      </c>
      <c r="M8" s="125">
        <v>0</v>
      </c>
      <c r="N8" s="214">
        <f t="shared" ref="N8" si="0">J8*0.03</f>
        <v>508.59629999999993</v>
      </c>
      <c r="O8" s="127">
        <v>1981.02</v>
      </c>
      <c r="P8" s="6"/>
      <c r="Q8" s="6"/>
      <c r="R8" s="278"/>
    </row>
    <row r="9" spans="1:18" s="212" customFormat="1" x14ac:dyDescent="0.2">
      <c r="A9" s="206" t="s">
        <v>434</v>
      </c>
      <c r="B9" s="499" t="s">
        <v>32</v>
      </c>
      <c r="C9" s="399"/>
      <c r="D9" s="367" t="s">
        <v>3</v>
      </c>
      <c r="E9" s="207">
        <v>45536</v>
      </c>
      <c r="F9" s="206"/>
      <c r="G9" s="206" t="s">
        <v>468</v>
      </c>
      <c r="H9" s="245" t="s">
        <v>470</v>
      </c>
      <c r="I9" s="312" t="s">
        <v>143</v>
      </c>
      <c r="J9" s="284">
        <v>9742.93</v>
      </c>
      <c r="K9" s="214">
        <f>J9/30*20</f>
        <v>6495.2866666666669</v>
      </c>
      <c r="L9" s="214">
        <f>J9/30*15*0.25</f>
        <v>1217.86625</v>
      </c>
      <c r="M9" s="181">
        <v>0</v>
      </c>
      <c r="N9" s="214">
        <f>J9*0.03</f>
        <v>292.28789999999998</v>
      </c>
      <c r="O9" s="181">
        <v>596.42999999999995</v>
      </c>
      <c r="P9" s="206"/>
      <c r="Q9" s="395"/>
      <c r="R9" s="278"/>
    </row>
    <row r="10" spans="1:18" s="212" customFormat="1" x14ac:dyDescent="0.2">
      <c r="A10" s="123"/>
      <c r="B10" s="588" t="s">
        <v>177</v>
      </c>
      <c r="C10" s="209" t="s">
        <v>3</v>
      </c>
      <c r="D10" s="367" t="s">
        <v>3</v>
      </c>
      <c r="E10" s="207"/>
      <c r="F10" s="81"/>
      <c r="G10" s="562"/>
      <c r="H10" s="563"/>
      <c r="I10" s="587" t="s">
        <v>143</v>
      </c>
      <c r="J10" s="284">
        <v>9742.93</v>
      </c>
      <c r="K10" s="214">
        <f>J10/30*20</f>
        <v>6495.2866666666669</v>
      </c>
      <c r="L10" s="214">
        <f>J10/30*15*0.25</f>
        <v>1217.86625</v>
      </c>
      <c r="M10" s="181">
        <v>0</v>
      </c>
      <c r="N10" s="214">
        <f>J10*0.03</f>
        <v>292.28789999999998</v>
      </c>
      <c r="O10" s="181">
        <v>596.42999999999995</v>
      </c>
      <c r="P10" s="206"/>
      <c r="Q10" s="395"/>
      <c r="R10" s="278"/>
    </row>
    <row r="11" spans="1:18" s="212" customFormat="1" x14ac:dyDescent="0.2">
      <c r="A11" s="206"/>
      <c r="B11" s="78" t="s">
        <v>152</v>
      </c>
      <c r="C11" s="399"/>
      <c r="D11" s="497" t="s">
        <v>3</v>
      </c>
      <c r="E11" s="207"/>
      <c r="F11" s="206"/>
      <c r="G11" s="206"/>
      <c r="H11" s="245"/>
      <c r="I11" s="393"/>
      <c r="J11" s="274">
        <v>23311.3</v>
      </c>
      <c r="K11" s="214">
        <f t="shared" ref="K11:K35" si="1">J11/30*20</f>
        <v>15540.866666666665</v>
      </c>
      <c r="L11" s="214">
        <f t="shared" ref="L11:L15" si="2">J11/30*15*0.25</f>
        <v>2913.9124999999999</v>
      </c>
      <c r="M11" s="181">
        <v>0</v>
      </c>
      <c r="N11" s="214">
        <f t="shared" ref="N11:N15" si="3">J11*0.03</f>
        <v>699.33899999999994</v>
      </c>
      <c r="O11" s="276">
        <v>3311.3</v>
      </c>
      <c r="P11" s="206"/>
      <c r="Q11" s="395"/>
      <c r="R11" s="278"/>
    </row>
    <row r="12" spans="1:18" s="212" customFormat="1" x14ac:dyDescent="0.2">
      <c r="A12" s="206"/>
      <c r="B12" s="81" t="s">
        <v>11</v>
      </c>
      <c r="C12" s="399"/>
      <c r="D12" s="367" t="s">
        <v>3</v>
      </c>
      <c r="E12" s="207"/>
      <c r="F12" s="206"/>
      <c r="G12" s="206"/>
      <c r="H12" s="245"/>
      <c r="I12" s="393"/>
      <c r="J12" s="274">
        <v>20768.060000000001</v>
      </c>
      <c r="K12" s="214">
        <f t="shared" si="1"/>
        <v>13845.373333333335</v>
      </c>
      <c r="L12" s="214">
        <f t="shared" si="2"/>
        <v>2596.0075000000002</v>
      </c>
      <c r="M12" s="181">
        <v>0</v>
      </c>
      <c r="N12" s="214">
        <f t="shared" si="3"/>
        <v>623.04179999999997</v>
      </c>
      <c r="O12" s="276">
        <v>2768.06</v>
      </c>
      <c r="P12" s="206"/>
      <c r="Q12" s="395"/>
      <c r="R12" s="278"/>
    </row>
    <row r="13" spans="1:18" s="212" customFormat="1" x14ac:dyDescent="0.2">
      <c r="A13" s="206"/>
      <c r="B13" s="335" t="s">
        <v>11</v>
      </c>
      <c r="C13" s="399"/>
      <c r="D13" s="367" t="s">
        <v>3</v>
      </c>
      <c r="E13" s="207"/>
      <c r="F13" s="206"/>
      <c r="G13" s="206"/>
      <c r="H13" s="245"/>
      <c r="I13" s="393"/>
      <c r="J13" s="274">
        <v>20768.060000000001</v>
      </c>
      <c r="K13" s="214">
        <f t="shared" si="1"/>
        <v>13845.373333333335</v>
      </c>
      <c r="L13" s="214">
        <f t="shared" si="2"/>
        <v>2596.0075000000002</v>
      </c>
      <c r="M13" s="181">
        <v>0</v>
      </c>
      <c r="N13" s="214">
        <f t="shared" si="3"/>
        <v>623.04179999999997</v>
      </c>
      <c r="O13" s="276">
        <v>2768.06</v>
      </c>
      <c r="P13" s="206"/>
      <c r="Q13" s="395"/>
      <c r="R13" s="278"/>
    </row>
    <row r="14" spans="1:18" s="212" customFormat="1" x14ac:dyDescent="0.2">
      <c r="A14" s="206"/>
      <c r="B14" s="335" t="s">
        <v>99</v>
      </c>
      <c r="C14" s="399"/>
      <c r="D14" s="497" t="s">
        <v>3</v>
      </c>
      <c r="E14" s="207"/>
      <c r="F14" s="206"/>
      <c r="G14" s="206"/>
      <c r="H14" s="245"/>
      <c r="I14" s="393"/>
      <c r="J14" s="274">
        <v>16953.21</v>
      </c>
      <c r="K14" s="214">
        <f t="shared" si="1"/>
        <v>11302.14</v>
      </c>
      <c r="L14" s="214">
        <f t="shared" si="2"/>
        <v>2119.1512499999999</v>
      </c>
      <c r="M14" s="181">
        <v>0</v>
      </c>
      <c r="N14" s="214">
        <f t="shared" si="3"/>
        <v>508.59629999999993</v>
      </c>
      <c r="O14" s="276">
        <v>1953.21</v>
      </c>
      <c r="P14" s="206"/>
      <c r="Q14" s="395"/>
      <c r="R14" s="278"/>
    </row>
    <row r="15" spans="1:18" s="212" customFormat="1" x14ac:dyDescent="0.2">
      <c r="A15" s="275"/>
      <c r="B15" s="335" t="s">
        <v>99</v>
      </c>
      <c r="C15" s="399"/>
      <c r="D15" s="367" t="s">
        <v>3</v>
      </c>
      <c r="E15" s="207"/>
      <c r="F15" s="396"/>
      <c r="G15" s="396"/>
      <c r="H15" s="400"/>
      <c r="I15" s="393"/>
      <c r="J15" s="274">
        <v>16953.21</v>
      </c>
      <c r="K15" s="214">
        <f t="shared" si="1"/>
        <v>11302.14</v>
      </c>
      <c r="L15" s="214">
        <f t="shared" si="2"/>
        <v>2119.1512499999999</v>
      </c>
      <c r="M15" s="181">
        <v>0</v>
      </c>
      <c r="N15" s="214">
        <f t="shared" si="3"/>
        <v>508.59629999999993</v>
      </c>
      <c r="O15" s="276">
        <v>1953.21</v>
      </c>
      <c r="P15" s="396"/>
      <c r="Q15" s="397"/>
      <c r="R15" s="278"/>
    </row>
    <row r="16" spans="1:18" s="212" customFormat="1" x14ac:dyDescent="0.2">
      <c r="A16" s="275"/>
      <c r="B16" s="335" t="s">
        <v>99</v>
      </c>
      <c r="C16" s="399"/>
      <c r="D16" s="497" t="s">
        <v>3</v>
      </c>
      <c r="E16" s="207"/>
      <c r="F16" s="396"/>
      <c r="G16" s="396"/>
      <c r="H16" s="400"/>
      <c r="I16" s="393"/>
      <c r="J16" s="274">
        <v>16953.21</v>
      </c>
      <c r="K16" s="214">
        <f t="shared" si="1"/>
        <v>11302.14</v>
      </c>
      <c r="L16" s="214">
        <f t="shared" ref="L16:L18" si="4">J16/30*15*0.25</f>
        <v>2119.1512499999999</v>
      </c>
      <c r="M16" s="181">
        <v>0</v>
      </c>
      <c r="N16" s="214">
        <f t="shared" ref="N16:N18" si="5">J16*0.03</f>
        <v>508.59629999999993</v>
      </c>
      <c r="O16" s="276">
        <v>1953.21</v>
      </c>
      <c r="P16" s="396"/>
      <c r="Q16" s="397"/>
      <c r="R16" s="278"/>
    </row>
    <row r="17" spans="1:18" s="212" customFormat="1" x14ac:dyDescent="0.2">
      <c r="A17" s="275" t="s">
        <v>617</v>
      </c>
      <c r="B17" s="335" t="s">
        <v>8</v>
      </c>
      <c r="C17" s="399"/>
      <c r="D17" s="367" t="s">
        <v>3</v>
      </c>
      <c r="E17" s="207">
        <v>45778</v>
      </c>
      <c r="F17" s="396"/>
      <c r="G17" s="396" t="s">
        <v>618</v>
      </c>
      <c r="H17" s="400" t="s">
        <v>619</v>
      </c>
      <c r="I17" s="638" t="s">
        <v>143</v>
      </c>
      <c r="J17" s="274">
        <v>15681.59</v>
      </c>
      <c r="K17" s="214">
        <f t="shared" si="1"/>
        <v>10454.393333333333</v>
      </c>
      <c r="L17" s="214">
        <f t="shared" si="4"/>
        <v>1960.1987499999998</v>
      </c>
      <c r="M17" s="181">
        <v>0</v>
      </c>
      <c r="N17" s="214">
        <f t="shared" si="5"/>
        <v>470.4477</v>
      </c>
      <c r="O17" s="276">
        <v>1681.59</v>
      </c>
      <c r="P17" s="396"/>
      <c r="Q17" s="397"/>
      <c r="R17" s="278"/>
    </row>
    <row r="18" spans="1:18" s="212" customFormat="1" x14ac:dyDescent="0.2">
      <c r="A18" s="275" t="s">
        <v>620</v>
      </c>
      <c r="B18" s="335" t="s">
        <v>8</v>
      </c>
      <c r="C18" s="399"/>
      <c r="D18" s="497" t="s">
        <v>3</v>
      </c>
      <c r="E18" s="207">
        <v>45778</v>
      </c>
      <c r="F18" s="396"/>
      <c r="G18" s="396" t="s">
        <v>621</v>
      </c>
      <c r="H18" s="400" t="s">
        <v>622</v>
      </c>
      <c r="I18" s="638" t="s">
        <v>143</v>
      </c>
      <c r="J18" s="274">
        <v>15681.59</v>
      </c>
      <c r="K18" s="214">
        <f t="shared" si="1"/>
        <v>10454.393333333333</v>
      </c>
      <c r="L18" s="214">
        <f t="shared" si="4"/>
        <v>1960.1987499999998</v>
      </c>
      <c r="M18" s="181">
        <v>0</v>
      </c>
      <c r="N18" s="214">
        <f t="shared" si="5"/>
        <v>470.4477</v>
      </c>
      <c r="O18" s="276">
        <v>1681.59</v>
      </c>
      <c r="P18" s="396"/>
      <c r="Q18" s="397"/>
      <c r="R18" s="278"/>
    </row>
    <row r="19" spans="1:18" s="212" customFormat="1" x14ac:dyDescent="0.2">
      <c r="A19" s="275" t="s">
        <v>623</v>
      </c>
      <c r="B19" s="335" t="s">
        <v>8</v>
      </c>
      <c r="C19" s="399"/>
      <c r="D19" s="367" t="s">
        <v>3</v>
      </c>
      <c r="E19" s="207">
        <v>45792</v>
      </c>
      <c r="F19" s="396"/>
      <c r="G19" s="396" t="s">
        <v>624</v>
      </c>
      <c r="H19" s="400" t="s">
        <v>625</v>
      </c>
      <c r="I19" s="638" t="s">
        <v>143</v>
      </c>
      <c r="J19" s="274">
        <v>15681.59</v>
      </c>
      <c r="K19" s="214">
        <f t="shared" si="1"/>
        <v>10454.393333333333</v>
      </c>
      <c r="L19" s="214">
        <f t="shared" ref="L19:L21" si="6">J19/30*15*0.25</f>
        <v>1960.1987499999998</v>
      </c>
      <c r="M19" s="181">
        <v>0</v>
      </c>
      <c r="N19" s="214">
        <f t="shared" ref="N19:N21" si="7">J19*0.03</f>
        <v>470.4477</v>
      </c>
      <c r="O19" s="276">
        <v>1681.59</v>
      </c>
      <c r="P19" s="396"/>
      <c r="Q19" s="397"/>
      <c r="R19" s="278"/>
    </row>
    <row r="20" spans="1:18" s="212" customFormat="1" x14ac:dyDescent="0.2">
      <c r="A20" s="275" t="s">
        <v>626</v>
      </c>
      <c r="B20" s="335" t="s">
        <v>8</v>
      </c>
      <c r="C20" s="399"/>
      <c r="D20" s="497" t="s">
        <v>3</v>
      </c>
      <c r="E20" s="207">
        <v>45999</v>
      </c>
      <c r="F20" s="396"/>
      <c r="G20" s="396" t="s">
        <v>627</v>
      </c>
      <c r="H20" s="400" t="s">
        <v>628</v>
      </c>
      <c r="I20" s="638" t="s">
        <v>143</v>
      </c>
      <c r="J20" s="274">
        <v>15681.59</v>
      </c>
      <c r="K20" s="214">
        <f t="shared" si="1"/>
        <v>10454.393333333333</v>
      </c>
      <c r="L20" s="214">
        <f t="shared" si="6"/>
        <v>1960.1987499999998</v>
      </c>
      <c r="M20" s="181">
        <v>0</v>
      </c>
      <c r="N20" s="214">
        <f t="shared" si="7"/>
        <v>470.4477</v>
      </c>
      <c r="O20" s="276">
        <v>1681.59</v>
      </c>
      <c r="P20" s="396"/>
      <c r="Q20" s="397"/>
      <c r="R20" s="278"/>
    </row>
    <row r="21" spans="1:18" s="212" customFormat="1" x14ac:dyDescent="0.2">
      <c r="A21" s="275" t="s">
        <v>629</v>
      </c>
      <c r="B21" s="335" t="s">
        <v>8</v>
      </c>
      <c r="C21" s="399"/>
      <c r="D21" s="367" t="s">
        <v>3</v>
      </c>
      <c r="E21" s="207">
        <v>45999</v>
      </c>
      <c r="F21" s="396"/>
      <c r="G21" s="396" t="s">
        <v>633</v>
      </c>
      <c r="H21" s="400" t="s">
        <v>634</v>
      </c>
      <c r="I21" s="638" t="s">
        <v>143</v>
      </c>
      <c r="J21" s="274">
        <v>15681.59</v>
      </c>
      <c r="K21" s="214">
        <f t="shared" si="1"/>
        <v>10454.393333333333</v>
      </c>
      <c r="L21" s="214">
        <f t="shared" si="6"/>
        <v>1960.1987499999998</v>
      </c>
      <c r="M21" s="181">
        <v>0</v>
      </c>
      <c r="N21" s="214">
        <f t="shared" si="7"/>
        <v>470.4477</v>
      </c>
      <c r="O21" s="276">
        <v>1681.59</v>
      </c>
      <c r="P21" s="396"/>
      <c r="Q21" s="397"/>
      <c r="R21" s="278"/>
    </row>
    <row r="22" spans="1:18" s="212" customFormat="1" x14ac:dyDescent="0.2">
      <c r="A22" s="275" t="s">
        <v>630</v>
      </c>
      <c r="B22" s="335" t="s">
        <v>8</v>
      </c>
      <c r="C22" s="399"/>
      <c r="D22" s="497" t="s">
        <v>3</v>
      </c>
      <c r="E22" s="207">
        <v>46023</v>
      </c>
      <c r="F22" s="396"/>
      <c r="G22" s="396" t="s">
        <v>631</v>
      </c>
      <c r="H22" s="400" t="s">
        <v>632</v>
      </c>
      <c r="I22" s="638" t="s">
        <v>143</v>
      </c>
      <c r="J22" s="274">
        <v>15681.59</v>
      </c>
      <c r="K22" s="214">
        <f t="shared" si="1"/>
        <v>10454.393333333333</v>
      </c>
      <c r="L22" s="214">
        <f t="shared" ref="L22:L35" si="8">J22/30*15*0.25</f>
        <v>1960.1987499999998</v>
      </c>
      <c r="M22" s="181">
        <v>0</v>
      </c>
      <c r="N22" s="214">
        <f t="shared" ref="N22:N35" si="9">J22*0.03</f>
        <v>470.4477</v>
      </c>
      <c r="O22" s="276">
        <v>1681.59</v>
      </c>
      <c r="P22" s="396"/>
      <c r="Q22" s="397"/>
      <c r="R22" s="278"/>
    </row>
    <row r="23" spans="1:18" s="212" customFormat="1" x14ac:dyDescent="0.2">
      <c r="A23" s="275"/>
      <c r="B23" s="335" t="s">
        <v>8</v>
      </c>
      <c r="C23" s="399"/>
      <c r="D23" s="367" t="s">
        <v>3</v>
      </c>
      <c r="E23" s="207"/>
      <c r="F23" s="396"/>
      <c r="G23" s="396"/>
      <c r="H23" s="400"/>
      <c r="I23" s="393"/>
      <c r="J23" s="274">
        <v>15681.59</v>
      </c>
      <c r="K23" s="214">
        <f t="shared" si="1"/>
        <v>10454.393333333333</v>
      </c>
      <c r="L23" s="214">
        <f t="shared" si="8"/>
        <v>1960.1987499999998</v>
      </c>
      <c r="M23" s="181">
        <v>0</v>
      </c>
      <c r="N23" s="214">
        <f t="shared" si="9"/>
        <v>470.4477</v>
      </c>
      <c r="O23" s="276">
        <v>1681.59</v>
      </c>
      <c r="P23" s="396"/>
      <c r="Q23" s="397"/>
      <c r="R23" s="278"/>
    </row>
    <row r="24" spans="1:18" s="212" customFormat="1" x14ac:dyDescent="0.2">
      <c r="A24" s="275"/>
      <c r="B24" s="335" t="s">
        <v>8</v>
      </c>
      <c r="C24" s="399"/>
      <c r="D24" s="497" t="s">
        <v>3</v>
      </c>
      <c r="E24" s="207"/>
      <c r="F24" s="396"/>
      <c r="G24" s="396"/>
      <c r="H24" s="400"/>
      <c r="I24" s="393"/>
      <c r="J24" s="274">
        <v>15681.59</v>
      </c>
      <c r="K24" s="214">
        <f t="shared" si="1"/>
        <v>10454.393333333333</v>
      </c>
      <c r="L24" s="214">
        <f t="shared" si="8"/>
        <v>1960.1987499999998</v>
      </c>
      <c r="M24" s="181">
        <v>0</v>
      </c>
      <c r="N24" s="214">
        <f t="shared" si="9"/>
        <v>470.4477</v>
      </c>
      <c r="O24" s="276">
        <v>1681.59</v>
      </c>
      <c r="P24" s="396"/>
      <c r="Q24" s="397"/>
      <c r="R24" s="278"/>
    </row>
    <row r="25" spans="1:18" s="212" customFormat="1" x14ac:dyDescent="0.2">
      <c r="A25" s="275"/>
      <c r="B25" s="335" t="s">
        <v>8</v>
      </c>
      <c r="C25" s="399"/>
      <c r="D25" s="367" t="s">
        <v>3</v>
      </c>
      <c r="E25" s="207"/>
      <c r="F25" s="396"/>
      <c r="G25" s="396"/>
      <c r="H25" s="400"/>
      <c r="I25" s="393"/>
      <c r="J25" s="274">
        <v>15681.59</v>
      </c>
      <c r="K25" s="214">
        <f t="shared" si="1"/>
        <v>10454.393333333333</v>
      </c>
      <c r="L25" s="214">
        <f t="shared" si="8"/>
        <v>1960.1987499999998</v>
      </c>
      <c r="M25" s="181">
        <v>0</v>
      </c>
      <c r="N25" s="214">
        <f t="shared" si="9"/>
        <v>470.4477</v>
      </c>
      <c r="O25" s="276">
        <v>1681.59</v>
      </c>
      <c r="P25" s="396"/>
      <c r="Q25" s="397"/>
      <c r="R25" s="278"/>
    </row>
    <row r="26" spans="1:18" s="212" customFormat="1" x14ac:dyDescent="0.2">
      <c r="A26" s="275"/>
      <c r="B26" s="335" t="s">
        <v>8</v>
      </c>
      <c r="C26" s="399"/>
      <c r="D26" s="497" t="s">
        <v>3</v>
      </c>
      <c r="E26" s="207"/>
      <c r="F26" s="396"/>
      <c r="G26" s="396"/>
      <c r="H26" s="400"/>
      <c r="I26" s="393"/>
      <c r="J26" s="274">
        <v>15681.59</v>
      </c>
      <c r="K26" s="214">
        <f t="shared" si="1"/>
        <v>10454.393333333333</v>
      </c>
      <c r="L26" s="214">
        <f t="shared" si="8"/>
        <v>1960.1987499999998</v>
      </c>
      <c r="M26" s="181">
        <v>0</v>
      </c>
      <c r="N26" s="214">
        <f t="shared" si="9"/>
        <v>470.4477</v>
      </c>
      <c r="O26" s="276">
        <v>1681.59</v>
      </c>
      <c r="P26" s="396"/>
      <c r="Q26" s="397"/>
      <c r="R26" s="278"/>
    </row>
    <row r="27" spans="1:18" s="212" customFormat="1" x14ac:dyDescent="0.2">
      <c r="A27" s="275"/>
      <c r="B27" s="335" t="s">
        <v>8</v>
      </c>
      <c r="C27" s="399"/>
      <c r="D27" s="367" t="s">
        <v>3</v>
      </c>
      <c r="E27" s="207"/>
      <c r="F27" s="396"/>
      <c r="G27" s="396"/>
      <c r="H27" s="400"/>
      <c r="I27" s="393"/>
      <c r="J27" s="274">
        <v>15681.59</v>
      </c>
      <c r="K27" s="214">
        <f t="shared" si="1"/>
        <v>10454.393333333333</v>
      </c>
      <c r="L27" s="214">
        <f t="shared" si="8"/>
        <v>1960.1987499999998</v>
      </c>
      <c r="M27" s="181">
        <v>0</v>
      </c>
      <c r="N27" s="214">
        <f t="shared" si="9"/>
        <v>470.4477</v>
      </c>
      <c r="O27" s="276">
        <v>1681.59</v>
      </c>
      <c r="P27" s="396"/>
      <c r="Q27" s="397"/>
      <c r="R27" s="278"/>
    </row>
    <row r="28" spans="1:18" s="212" customFormat="1" x14ac:dyDescent="0.2">
      <c r="A28" s="275"/>
      <c r="B28" s="335" t="s">
        <v>8</v>
      </c>
      <c r="C28" s="399"/>
      <c r="D28" s="497" t="s">
        <v>3</v>
      </c>
      <c r="E28" s="207"/>
      <c r="F28" s="396"/>
      <c r="G28" s="396"/>
      <c r="H28" s="400"/>
      <c r="I28" s="393"/>
      <c r="J28" s="274">
        <v>15681.59</v>
      </c>
      <c r="K28" s="214">
        <f t="shared" si="1"/>
        <v>10454.393333333333</v>
      </c>
      <c r="L28" s="214">
        <f t="shared" si="8"/>
        <v>1960.1987499999998</v>
      </c>
      <c r="M28" s="181">
        <v>0</v>
      </c>
      <c r="N28" s="214">
        <f t="shared" si="9"/>
        <v>470.4477</v>
      </c>
      <c r="O28" s="276">
        <v>1681.59</v>
      </c>
      <c r="P28" s="396"/>
      <c r="Q28" s="397"/>
      <c r="R28" s="278"/>
    </row>
    <row r="29" spans="1:18" s="212" customFormat="1" x14ac:dyDescent="0.2">
      <c r="A29" s="275"/>
      <c r="B29" s="335" t="s">
        <v>8</v>
      </c>
      <c r="C29" s="399"/>
      <c r="D29" s="367" t="s">
        <v>3</v>
      </c>
      <c r="E29" s="207"/>
      <c r="F29" s="396"/>
      <c r="G29" s="396"/>
      <c r="H29" s="400"/>
      <c r="I29" s="393"/>
      <c r="J29" s="274">
        <v>15681.59</v>
      </c>
      <c r="K29" s="214">
        <f t="shared" si="1"/>
        <v>10454.393333333333</v>
      </c>
      <c r="L29" s="214">
        <f t="shared" si="8"/>
        <v>1960.1987499999998</v>
      </c>
      <c r="M29" s="181">
        <v>0</v>
      </c>
      <c r="N29" s="214">
        <f t="shared" si="9"/>
        <v>470.4477</v>
      </c>
      <c r="O29" s="276">
        <v>1681.59</v>
      </c>
      <c r="P29" s="396"/>
      <c r="Q29" s="397"/>
      <c r="R29" s="278"/>
    </row>
    <row r="30" spans="1:18" s="212" customFormat="1" x14ac:dyDescent="0.2">
      <c r="A30" s="275"/>
      <c r="B30" s="335" t="s">
        <v>8</v>
      </c>
      <c r="C30" s="399"/>
      <c r="D30" s="497" t="s">
        <v>3</v>
      </c>
      <c r="E30" s="207"/>
      <c r="F30" s="396"/>
      <c r="G30" s="396"/>
      <c r="H30" s="400"/>
      <c r="I30" s="393"/>
      <c r="J30" s="274">
        <v>15681.59</v>
      </c>
      <c r="K30" s="214">
        <f t="shared" si="1"/>
        <v>10454.393333333333</v>
      </c>
      <c r="L30" s="214">
        <f t="shared" si="8"/>
        <v>1960.1987499999998</v>
      </c>
      <c r="M30" s="181">
        <v>0</v>
      </c>
      <c r="N30" s="214">
        <f t="shared" si="9"/>
        <v>470.4477</v>
      </c>
      <c r="O30" s="276">
        <v>1681.59</v>
      </c>
      <c r="P30" s="396"/>
      <c r="Q30" s="397"/>
      <c r="R30" s="278"/>
    </row>
    <row r="31" spans="1:18" s="212" customFormat="1" x14ac:dyDescent="0.2">
      <c r="A31" s="275"/>
      <c r="B31" s="335" t="s">
        <v>8</v>
      </c>
      <c r="C31" s="399"/>
      <c r="D31" s="367" t="s">
        <v>3</v>
      </c>
      <c r="E31" s="207"/>
      <c r="F31" s="396"/>
      <c r="G31" s="396"/>
      <c r="H31" s="400"/>
      <c r="I31" s="393"/>
      <c r="J31" s="274">
        <v>15681.59</v>
      </c>
      <c r="K31" s="214">
        <f t="shared" si="1"/>
        <v>10454.393333333333</v>
      </c>
      <c r="L31" s="214">
        <f t="shared" si="8"/>
        <v>1960.1987499999998</v>
      </c>
      <c r="M31" s="181">
        <v>0</v>
      </c>
      <c r="N31" s="214">
        <f t="shared" si="9"/>
        <v>470.4477</v>
      </c>
      <c r="O31" s="276">
        <v>1681.59</v>
      </c>
      <c r="P31" s="396"/>
      <c r="Q31" s="397"/>
      <c r="R31" s="278"/>
    </row>
    <row r="32" spans="1:18" s="212" customFormat="1" x14ac:dyDescent="0.2">
      <c r="A32" s="275"/>
      <c r="B32" s="335" t="s">
        <v>8</v>
      </c>
      <c r="C32" s="399"/>
      <c r="D32" s="497" t="s">
        <v>3</v>
      </c>
      <c r="E32" s="207"/>
      <c r="F32" s="396"/>
      <c r="G32" s="396"/>
      <c r="H32" s="400"/>
      <c r="I32" s="393"/>
      <c r="J32" s="274">
        <v>15681.59</v>
      </c>
      <c r="K32" s="214">
        <f t="shared" si="1"/>
        <v>10454.393333333333</v>
      </c>
      <c r="L32" s="214">
        <f t="shared" si="8"/>
        <v>1960.1987499999998</v>
      </c>
      <c r="M32" s="181">
        <v>0</v>
      </c>
      <c r="N32" s="214">
        <f t="shared" si="9"/>
        <v>470.4477</v>
      </c>
      <c r="O32" s="276">
        <v>1681.59</v>
      </c>
      <c r="P32" s="396"/>
      <c r="Q32" s="397"/>
      <c r="R32" s="278"/>
    </row>
    <row r="33" spans="1:18" s="212" customFormat="1" x14ac:dyDescent="0.2">
      <c r="A33" s="275"/>
      <c r="B33" s="335" t="s">
        <v>8</v>
      </c>
      <c r="C33" s="399"/>
      <c r="D33" s="367" t="s">
        <v>3</v>
      </c>
      <c r="E33" s="207"/>
      <c r="F33" s="396"/>
      <c r="G33" s="396"/>
      <c r="H33" s="400"/>
      <c r="I33" s="393"/>
      <c r="J33" s="274">
        <v>15681.59</v>
      </c>
      <c r="K33" s="214">
        <f t="shared" si="1"/>
        <v>10454.393333333333</v>
      </c>
      <c r="L33" s="214">
        <f t="shared" si="8"/>
        <v>1960.1987499999998</v>
      </c>
      <c r="M33" s="181">
        <v>0</v>
      </c>
      <c r="N33" s="214">
        <f t="shared" si="9"/>
        <v>470.4477</v>
      </c>
      <c r="O33" s="276">
        <v>1681.59</v>
      </c>
      <c r="P33" s="396"/>
      <c r="Q33" s="397"/>
      <c r="R33" s="278"/>
    </row>
    <row r="34" spans="1:18" s="212" customFormat="1" x14ac:dyDescent="0.2">
      <c r="A34" s="275"/>
      <c r="B34" s="335" t="s">
        <v>8</v>
      </c>
      <c r="C34" s="399"/>
      <c r="D34" s="497" t="s">
        <v>3</v>
      </c>
      <c r="E34" s="207"/>
      <c r="F34" s="396"/>
      <c r="G34" s="396"/>
      <c r="H34" s="400"/>
      <c r="I34" s="393"/>
      <c r="J34" s="274">
        <v>15681.59</v>
      </c>
      <c r="K34" s="214">
        <f t="shared" si="1"/>
        <v>10454.393333333333</v>
      </c>
      <c r="L34" s="214">
        <f t="shared" si="8"/>
        <v>1960.1987499999998</v>
      </c>
      <c r="M34" s="181">
        <v>0</v>
      </c>
      <c r="N34" s="214">
        <f t="shared" si="9"/>
        <v>470.4477</v>
      </c>
      <c r="O34" s="276">
        <v>1681.59</v>
      </c>
      <c r="P34" s="396"/>
      <c r="Q34" s="397"/>
      <c r="R34" s="278"/>
    </row>
    <row r="35" spans="1:18" s="375" customFormat="1" x14ac:dyDescent="0.2">
      <c r="A35" s="275"/>
      <c r="B35" s="335" t="s">
        <v>8</v>
      </c>
      <c r="C35" s="374"/>
      <c r="D35" s="497" t="s">
        <v>3</v>
      </c>
      <c r="E35" s="207"/>
      <c r="F35" s="374"/>
      <c r="G35" s="206"/>
      <c r="H35" s="245"/>
      <c r="I35" s="393"/>
      <c r="J35" s="274">
        <v>15681.59</v>
      </c>
      <c r="K35" s="214">
        <f t="shared" si="1"/>
        <v>10454.393333333333</v>
      </c>
      <c r="L35" s="214">
        <f t="shared" si="8"/>
        <v>1960.1987499999998</v>
      </c>
      <c r="M35" s="181">
        <v>0</v>
      </c>
      <c r="N35" s="214">
        <f t="shared" si="9"/>
        <v>470.4477</v>
      </c>
      <c r="O35" s="276">
        <v>1681.59</v>
      </c>
      <c r="P35" s="206"/>
      <c r="Q35" s="395"/>
      <c r="R35" s="278"/>
    </row>
    <row r="36" spans="1:18" ht="13.5" thickBot="1" x14ac:dyDescent="0.25">
      <c r="A36" s="14"/>
      <c r="B36" s="14"/>
      <c r="C36" s="14"/>
      <c r="D36" s="2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8" ht="13.5" thickBot="1" x14ac:dyDescent="0.25">
      <c r="A37" s="16" t="s">
        <v>19</v>
      </c>
      <c r="B37" s="14"/>
      <c r="C37" s="14"/>
      <c r="D37" s="15"/>
      <c r="E37" s="710" t="s">
        <v>31</v>
      </c>
      <c r="F37" s="697"/>
      <c r="G37" s="164"/>
      <c r="H37" s="164"/>
      <c r="I37" s="164"/>
      <c r="J37" s="24">
        <f>SUM(J8:J35)</f>
        <v>450096.33000000025</v>
      </c>
      <c r="K37" s="24">
        <f>SUM(K8:K35)</f>
        <v>300064.22000000003</v>
      </c>
      <c r="L37" s="24">
        <f>SUM(L8:L35)</f>
        <v>56262.041250000031</v>
      </c>
      <c r="M37" s="24">
        <f>SUM(M8:M35)</f>
        <v>0</v>
      </c>
      <c r="N37" s="24">
        <f>SUM(N8:N35)</f>
        <v>13502.889900000006</v>
      </c>
      <c r="O37" s="24">
        <f>SUM(O8:O36)</f>
        <v>49831.139999999963</v>
      </c>
      <c r="P37" s="24">
        <f>SUM(P8:P35)</f>
        <v>0</v>
      </c>
      <c r="Q37" s="24">
        <f>SUM(Q8:Q35)</f>
        <v>0</v>
      </c>
    </row>
    <row r="38" spans="1:18" ht="13.5" customHeight="1" thickBot="1" x14ac:dyDescent="0.25">
      <c r="A38" s="16" t="s">
        <v>5</v>
      </c>
      <c r="B38"/>
      <c r="C38"/>
      <c r="D38" s="694" t="s">
        <v>40</v>
      </c>
      <c r="E38" s="709"/>
      <c r="F38" s="106"/>
      <c r="G38" s="156"/>
      <c r="H38" s="156"/>
      <c r="I38" s="156"/>
      <c r="J38" s="24">
        <f>J37*12</f>
        <v>5401155.9600000028</v>
      </c>
      <c r="K38" s="24">
        <f>SUM(K8:K36)</f>
        <v>300064.22000000003</v>
      </c>
      <c r="L38" s="24">
        <f>SUM(L8:L36)</f>
        <v>56262.041250000031</v>
      </c>
      <c r="M38" s="24">
        <f>SUM(M8:M36)</f>
        <v>0</v>
      </c>
      <c r="N38" s="24">
        <f>N37*12</f>
        <v>162034.67880000005</v>
      </c>
      <c r="O38" s="24">
        <f>O37*12</f>
        <v>597973.67999999959</v>
      </c>
      <c r="P38" s="24">
        <f>SUM(P8:P36)</f>
        <v>0</v>
      </c>
      <c r="Q38" s="24">
        <f>SUM(Q8:Q36)</f>
        <v>0</v>
      </c>
    </row>
    <row r="39" spans="1:18" x14ac:dyDescent="0.2">
      <c r="A39" s="16" t="s">
        <v>35</v>
      </c>
      <c r="B39"/>
      <c r="C39"/>
      <c r="D39" s="4"/>
      <c r="E39" s="4"/>
      <c r="F39" s="4"/>
      <c r="G39" s="4"/>
      <c r="H39" s="4"/>
      <c r="I39" s="4"/>
      <c r="J39" s="117" t="s">
        <v>7</v>
      </c>
      <c r="K39" s="4"/>
      <c r="L39" s="4"/>
      <c r="M39" s="4"/>
      <c r="N39" s="4"/>
      <c r="O39" s="4"/>
      <c r="P39" s="4"/>
      <c r="Q39" s="4"/>
    </row>
    <row r="40" spans="1:18" x14ac:dyDescent="0.2">
      <c r="A40" s="14"/>
      <c r="B40" s="14"/>
      <c r="C40" s="14"/>
      <c r="D40" s="25"/>
      <c r="E40" s="14"/>
      <c r="F40" s="14"/>
      <c r="G40" s="14"/>
      <c r="H40" s="14"/>
      <c r="I40" s="14"/>
      <c r="J40" s="14"/>
      <c r="K40" s="118" t="s">
        <v>7</v>
      </c>
      <c r="L40" s="14"/>
      <c r="M40" s="14"/>
      <c r="N40" s="14"/>
      <c r="O40" s="14"/>
      <c r="P40" s="14"/>
      <c r="Q40" s="14"/>
    </row>
    <row r="41" spans="1:18" ht="13.5" customHeight="1" x14ac:dyDescent="0.2">
      <c r="A41" s="16" t="s">
        <v>7</v>
      </c>
      <c r="B41"/>
      <c r="C41" s="4"/>
      <c r="D41" s="708"/>
      <c r="E41" s="708"/>
      <c r="F41" s="708"/>
      <c r="G41" s="158"/>
      <c r="H41" s="158"/>
      <c r="I41" s="158"/>
      <c r="J41" s="29"/>
      <c r="K41" s="29"/>
      <c r="L41" s="29"/>
      <c r="M41" s="29"/>
      <c r="N41" s="29"/>
      <c r="O41" s="29"/>
      <c r="P41" s="29"/>
      <c r="Q41" s="30"/>
    </row>
    <row r="42" spans="1:18" x14ac:dyDescent="0.2">
      <c r="E42" s="707"/>
      <c r="F42" s="707"/>
    </row>
    <row r="45" spans="1:18" x14ac:dyDescent="0.2">
      <c r="M45" s="40"/>
    </row>
  </sheetData>
  <mergeCells count="19">
    <mergeCell ref="J6:J7"/>
    <mergeCell ref="K6:K7"/>
    <mergeCell ref="L6:L7"/>
    <mergeCell ref="E42:F42"/>
    <mergeCell ref="D41:F41"/>
    <mergeCell ref="D38:E38"/>
    <mergeCell ref="E37:F37"/>
    <mergeCell ref="A1:Q1"/>
    <mergeCell ref="A2:Q2"/>
    <mergeCell ref="A6:A7"/>
    <mergeCell ref="B6:B7"/>
    <mergeCell ref="D6:D7"/>
    <mergeCell ref="O6:O7"/>
    <mergeCell ref="Q6:Q7"/>
    <mergeCell ref="E6:E7"/>
    <mergeCell ref="L4:Q4"/>
    <mergeCell ref="A5:E5"/>
    <mergeCell ref="M6:M7"/>
    <mergeCell ref="N6:N7"/>
  </mergeCells>
  <phoneticPr fontId="0" type="noConversion"/>
  <hyperlinks>
    <hyperlink ref="I10" r:id="rId1" xr:uid="{88A3798E-864D-4E73-B03C-F2FCB8DD13FA}"/>
    <hyperlink ref="I8:I9" r:id="rId2" display="facturaschurumuco@gmail.com" xr:uid="{F96D38A1-8610-4789-85D4-33A00F9270BC}"/>
    <hyperlink ref="I17" r:id="rId3" xr:uid="{53C344FA-46B0-4791-ADBB-27A8BF3D626B}"/>
    <hyperlink ref="I18" r:id="rId4" xr:uid="{6A32EBBD-5974-49D4-9F61-EDE377EA03E7}"/>
    <hyperlink ref="I19" r:id="rId5" xr:uid="{9F8287CF-B0F4-43A0-8506-C7C1EE1F188B}"/>
    <hyperlink ref="I20" r:id="rId6" xr:uid="{5E3AE995-E6CD-43F6-AEFE-41B1D3909FFE}"/>
    <hyperlink ref="I21" r:id="rId7" xr:uid="{3AAABFF6-EC13-4300-98D4-13BD6A5E5D14}"/>
    <hyperlink ref="I22" r:id="rId8" xr:uid="{35DA6EA8-6566-4FAC-B509-0B474B99008E}"/>
  </hyperlinks>
  <pageMargins left="0.81" right="0.69" top="0.48" bottom="1.2204724409448819" header="0.16" footer="0"/>
  <pageSetup paperSize="5" scale="56" fitToHeight="3" orientation="landscape" r:id="rId9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  <pageSetUpPr fitToPage="1"/>
  </sheetPr>
  <dimension ref="A1:XFD29"/>
  <sheetViews>
    <sheetView view="pageBreakPreview" zoomScale="95" zoomScaleNormal="80" zoomScaleSheetLayoutView="95" workbookViewId="0">
      <selection activeCell="J15" sqref="J15"/>
    </sheetView>
  </sheetViews>
  <sheetFormatPr baseColWidth="10" defaultColWidth="11.42578125" defaultRowHeight="12.75" x14ac:dyDescent="0.2"/>
  <cols>
    <col min="1" max="1" width="39.85546875" style="1" customWidth="1"/>
    <col min="2" max="2" width="29.42578125" style="342" customWidth="1"/>
    <col min="3" max="3" width="0.140625" style="73" hidden="1" customWidth="1"/>
    <col min="4" max="4" width="7.7109375" style="1" customWidth="1"/>
    <col min="5" max="5" width="12.5703125" style="250" customWidth="1"/>
    <col min="6" max="6" width="0.5703125" style="1" hidden="1" customWidth="1"/>
    <col min="7" max="7" width="26.28515625" style="250" customWidth="1"/>
    <col min="8" max="8" width="19.140625" style="250" customWidth="1"/>
    <col min="9" max="9" width="26" style="169" customWidth="1"/>
    <col min="10" max="10" width="18.140625" style="2" bestFit="1" customWidth="1"/>
    <col min="11" max="11" width="16.42578125" style="2" bestFit="1" customWidth="1"/>
    <col min="12" max="12" width="15" style="2" customWidth="1"/>
    <col min="13" max="13" width="9.5703125" style="1" customWidth="1"/>
    <col min="14" max="14" width="15.42578125" style="1" customWidth="1"/>
    <col min="15" max="15" width="16.5703125" style="2" customWidth="1"/>
    <col min="16" max="16" width="14.42578125" style="1" customWidth="1"/>
    <col min="17" max="17" width="13.140625" style="1" customWidth="1"/>
    <col min="18" max="18" width="3.85546875" style="1" customWidth="1"/>
    <col min="19" max="19" width="17.42578125" style="1" customWidth="1"/>
    <col min="20" max="16383" width="11.42578125" style="1"/>
    <col min="16384" max="16384" width="13.42578125" style="1" bestFit="1" customWidth="1"/>
  </cols>
  <sheetData>
    <row r="1" spans="1:19" x14ac:dyDescent="0.2">
      <c r="A1" s="4"/>
      <c r="B1" s="370"/>
      <c r="C1" s="4"/>
      <c r="D1" s="4"/>
      <c r="E1" s="251"/>
      <c r="F1" s="4"/>
      <c r="G1" s="251"/>
      <c r="H1" s="251"/>
      <c r="I1" s="4"/>
      <c r="J1" s="5"/>
      <c r="K1" s="5"/>
      <c r="L1" s="5"/>
      <c r="M1" s="4"/>
      <c r="N1" s="4"/>
      <c r="O1" s="5"/>
      <c r="P1" s="4"/>
      <c r="Q1" s="4"/>
    </row>
    <row r="2" spans="1:19" ht="18" x14ac:dyDescent="0.25">
      <c r="A2" s="652" t="s">
        <v>0</v>
      </c>
      <c r="B2" s="652"/>
      <c r="C2" s="652"/>
      <c r="D2" s="652"/>
      <c r="E2" s="652"/>
      <c r="F2" s="652"/>
      <c r="G2" s="652"/>
      <c r="H2" s="652"/>
      <c r="I2" s="652"/>
      <c r="J2" s="652"/>
      <c r="K2" s="652"/>
      <c r="L2" s="652"/>
      <c r="M2" s="652"/>
      <c r="N2" s="652"/>
      <c r="O2" s="652"/>
      <c r="P2" s="652"/>
      <c r="Q2" s="652"/>
    </row>
    <row r="3" spans="1:19" ht="15.75" x14ac:dyDescent="0.25">
      <c r="A3" s="645" t="s">
        <v>57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</row>
    <row r="4" spans="1:19" ht="15.75" x14ac:dyDescent="0.25">
      <c r="A4" s="662"/>
      <c r="B4" s="645"/>
      <c r="C4" s="645"/>
      <c r="D4" s="645"/>
      <c r="E4" s="645"/>
      <c r="F4" s="645"/>
      <c r="G4" s="645"/>
      <c r="H4" s="645"/>
      <c r="I4" s="645"/>
      <c r="J4" s="645"/>
      <c r="K4" s="645"/>
      <c r="L4" s="645"/>
      <c r="M4" s="645"/>
      <c r="N4" s="645"/>
      <c r="O4" s="645"/>
      <c r="P4" s="645"/>
      <c r="Q4" s="645"/>
    </row>
    <row r="5" spans="1:19" ht="13.5" thickBot="1" x14ac:dyDescent="0.25">
      <c r="A5" s="54"/>
      <c r="D5" s="54"/>
      <c r="F5" s="54"/>
      <c r="M5" s="54"/>
      <c r="N5" s="54"/>
      <c r="P5" s="54"/>
      <c r="Q5" s="54"/>
    </row>
    <row r="6" spans="1:19" ht="15" x14ac:dyDescent="0.25">
      <c r="A6" s="55" t="s">
        <v>49</v>
      </c>
      <c r="B6" s="343"/>
      <c r="C6" s="71"/>
      <c r="D6" s="57"/>
      <c r="E6" s="252"/>
      <c r="F6" s="56"/>
      <c r="G6" s="252"/>
      <c r="H6" s="252"/>
      <c r="I6" s="167"/>
      <c r="J6" s="56"/>
      <c r="K6" s="56"/>
      <c r="L6" s="655" t="s">
        <v>213</v>
      </c>
      <c r="M6" s="655"/>
      <c r="N6" s="655"/>
      <c r="O6" s="655"/>
      <c r="P6" s="655"/>
      <c r="Q6" s="656"/>
    </row>
    <row r="7" spans="1:19" ht="12.75" customHeight="1" thickBot="1" x14ac:dyDescent="0.3">
      <c r="A7" s="641" t="s">
        <v>55</v>
      </c>
      <c r="B7" s="642"/>
      <c r="C7" s="642"/>
      <c r="D7" s="642"/>
      <c r="E7" s="642"/>
      <c r="F7" s="58"/>
      <c r="G7" s="253"/>
      <c r="H7" s="253"/>
      <c r="I7" s="166"/>
      <c r="J7" s="58"/>
      <c r="K7" s="58"/>
      <c r="L7" s="58"/>
      <c r="M7" s="58"/>
      <c r="N7" s="58"/>
      <c r="O7" s="58"/>
      <c r="P7" s="58"/>
      <c r="Q7" s="59"/>
    </row>
    <row r="8" spans="1:19" ht="13.15" customHeight="1" x14ac:dyDescent="0.2">
      <c r="A8" s="671" t="s">
        <v>41</v>
      </c>
      <c r="B8" s="715" t="s">
        <v>12</v>
      </c>
      <c r="C8" s="449"/>
      <c r="D8" s="643" t="s">
        <v>1</v>
      </c>
      <c r="E8" s="643" t="s">
        <v>13</v>
      </c>
      <c r="F8" s="445"/>
      <c r="G8" s="639" t="s">
        <v>104</v>
      </c>
      <c r="H8" s="639" t="s">
        <v>111</v>
      </c>
      <c r="I8" s="639" t="s">
        <v>95</v>
      </c>
      <c r="J8" s="643" t="s">
        <v>14</v>
      </c>
      <c r="K8" s="643" t="s">
        <v>2</v>
      </c>
      <c r="L8" s="643" t="s">
        <v>15</v>
      </c>
      <c r="M8" s="643" t="s">
        <v>16</v>
      </c>
      <c r="N8" s="643" t="s">
        <v>103</v>
      </c>
      <c r="O8" s="677" t="s">
        <v>17</v>
      </c>
      <c r="P8" s="720"/>
      <c r="Q8" s="680" t="s">
        <v>18</v>
      </c>
    </row>
    <row r="9" spans="1:19" ht="12.6" customHeight="1" thickBot="1" x14ac:dyDescent="0.25">
      <c r="A9" s="672"/>
      <c r="B9" s="716"/>
      <c r="C9" s="451"/>
      <c r="D9" s="644"/>
      <c r="E9" s="644"/>
      <c r="F9" s="446"/>
      <c r="G9" s="640"/>
      <c r="H9" s="717"/>
      <c r="I9" s="640"/>
      <c r="J9" s="644"/>
      <c r="K9" s="644"/>
      <c r="L9" s="644"/>
      <c r="M9" s="644"/>
      <c r="N9" s="648"/>
      <c r="O9" s="714"/>
      <c r="P9" s="721"/>
      <c r="Q9" s="681"/>
    </row>
    <row r="10" spans="1:19" s="369" customFormat="1" ht="12.6" customHeight="1" x14ac:dyDescent="0.2">
      <c r="A10" s="501" t="s">
        <v>411</v>
      </c>
      <c r="B10" s="502" t="s">
        <v>174</v>
      </c>
      <c r="C10" s="501"/>
      <c r="D10" s="503" t="s">
        <v>3</v>
      </c>
      <c r="E10" s="504">
        <v>45536</v>
      </c>
      <c r="F10" s="505"/>
      <c r="G10" s="586" t="s">
        <v>409</v>
      </c>
      <c r="H10" s="327" t="s">
        <v>410</v>
      </c>
      <c r="I10" s="583" t="s">
        <v>143</v>
      </c>
      <c r="J10" s="506">
        <v>0</v>
      </c>
      <c r="K10" s="394">
        <f>J10/30*20</f>
        <v>0</v>
      </c>
      <c r="L10" s="394">
        <f>J10/30*15*0.25</f>
        <v>0</v>
      </c>
      <c r="M10" s="506">
        <v>0</v>
      </c>
      <c r="N10" s="394">
        <f>J10*0.03</f>
        <v>0</v>
      </c>
      <c r="O10" s="506">
        <v>0</v>
      </c>
      <c r="P10" s="500"/>
      <c r="Q10" s="368"/>
    </row>
    <row r="11" spans="1:19" s="212" customFormat="1" x14ac:dyDescent="0.2">
      <c r="A11" s="129" t="s">
        <v>258</v>
      </c>
      <c r="B11" s="129" t="s">
        <v>84</v>
      </c>
      <c r="C11" s="206">
        <v>4117.95</v>
      </c>
      <c r="D11" s="367" t="s">
        <v>3</v>
      </c>
      <c r="E11" s="207">
        <v>45536</v>
      </c>
      <c r="F11" s="315">
        <v>3390</v>
      </c>
      <c r="G11" s="367" t="s">
        <v>412</v>
      </c>
      <c r="H11" s="367" t="s">
        <v>413</v>
      </c>
      <c r="I11" s="584" t="s">
        <v>143</v>
      </c>
      <c r="J11" s="131">
        <v>10865.02</v>
      </c>
      <c r="K11" s="214">
        <f>J11/30*20</f>
        <v>7243.3466666666673</v>
      </c>
      <c r="L11" s="214">
        <f>J11/30*15*0.25</f>
        <v>1358.1275000000001</v>
      </c>
      <c r="M11" s="131"/>
      <c r="N11" s="260">
        <f>J11*0.03</f>
        <v>325.95060000000001</v>
      </c>
      <c r="O11" s="390">
        <v>865.02</v>
      </c>
      <c r="P11" s="206"/>
      <c r="Q11" s="215"/>
      <c r="S11" s="278"/>
    </row>
    <row r="12" spans="1:19" s="212" customFormat="1" x14ac:dyDescent="0.2">
      <c r="A12" s="129" t="s">
        <v>418</v>
      </c>
      <c r="B12" s="129" t="s">
        <v>85</v>
      </c>
      <c r="C12" s="206" t="s">
        <v>3</v>
      </c>
      <c r="D12" s="367" t="s">
        <v>3</v>
      </c>
      <c r="E12" s="266">
        <v>45536</v>
      </c>
      <c r="F12" s="315"/>
      <c r="G12" s="284" t="s">
        <v>120</v>
      </c>
      <c r="H12" s="283" t="s">
        <v>121</v>
      </c>
      <c r="I12" s="584" t="s">
        <v>143</v>
      </c>
      <c r="J12" s="181">
        <v>9742.93</v>
      </c>
      <c r="K12" s="214">
        <f>J12/30*20</f>
        <v>6495.2866666666669</v>
      </c>
      <c r="L12" s="214">
        <f>J12/30*15*0.25</f>
        <v>1217.86625</v>
      </c>
      <c r="M12" s="181">
        <v>0</v>
      </c>
      <c r="N12" s="214">
        <f>J12*0.03</f>
        <v>292.28789999999998</v>
      </c>
      <c r="O12" s="181">
        <v>742.93</v>
      </c>
      <c r="P12" s="206"/>
      <c r="Q12" s="215"/>
      <c r="S12" s="278"/>
    </row>
    <row r="13" spans="1:19" s="212" customFormat="1" x14ac:dyDescent="0.2">
      <c r="A13" s="129" t="s">
        <v>105</v>
      </c>
      <c r="B13" s="129" t="s">
        <v>86</v>
      </c>
      <c r="C13" s="206">
        <v>1930.0499999999997</v>
      </c>
      <c r="D13" s="367" t="s">
        <v>3</v>
      </c>
      <c r="E13" s="207">
        <v>45536</v>
      </c>
      <c r="F13" s="315">
        <v>2195</v>
      </c>
      <c r="G13" s="283" t="s">
        <v>378</v>
      </c>
      <c r="H13" s="284" t="s">
        <v>379</v>
      </c>
      <c r="I13" s="584" t="s">
        <v>143</v>
      </c>
      <c r="J13" s="131">
        <v>10865.02</v>
      </c>
      <c r="K13" s="214">
        <f>J13/30*20</f>
        <v>7243.3466666666673</v>
      </c>
      <c r="L13" s="214">
        <f>J13/30*15*0.25</f>
        <v>1358.1275000000001</v>
      </c>
      <c r="M13" s="131"/>
      <c r="N13" s="260">
        <f>J13*0.03</f>
        <v>325.95060000000001</v>
      </c>
      <c r="O13" s="390">
        <v>865.02</v>
      </c>
      <c r="P13" s="206"/>
      <c r="Q13" s="206"/>
      <c r="S13" s="278"/>
    </row>
    <row r="14" spans="1:19" s="212" customFormat="1" ht="18" customHeight="1" x14ac:dyDescent="0.2">
      <c r="A14" s="129" t="s">
        <v>145</v>
      </c>
      <c r="B14" s="129" t="s">
        <v>146</v>
      </c>
      <c r="C14" s="206"/>
      <c r="D14" s="367" t="s">
        <v>3</v>
      </c>
      <c r="E14" s="266">
        <v>45536</v>
      </c>
      <c r="F14" s="315"/>
      <c r="G14" s="284" t="s">
        <v>151</v>
      </c>
      <c r="H14" s="283" t="s">
        <v>156</v>
      </c>
      <c r="I14" s="584" t="s">
        <v>143</v>
      </c>
      <c r="J14" s="284">
        <v>9742.93</v>
      </c>
      <c r="K14" s="329">
        <f>J14/30*20</f>
        <v>6495.2866666666669</v>
      </c>
      <c r="L14" s="329">
        <f t="shared" ref="L14" si="0">J14/30*15*0.25</f>
        <v>1217.86625</v>
      </c>
      <c r="M14" s="284">
        <v>0</v>
      </c>
      <c r="N14" s="340">
        <f t="shared" ref="N14" si="1">J14*0.03</f>
        <v>292.28789999999998</v>
      </c>
      <c r="O14" s="284">
        <v>742.93</v>
      </c>
      <c r="P14" s="206"/>
      <c r="Q14" s="206"/>
      <c r="S14" s="278"/>
    </row>
    <row r="15" spans="1:19" s="212" customFormat="1" x14ac:dyDescent="0.2">
      <c r="A15" s="129" t="s">
        <v>259</v>
      </c>
      <c r="B15" s="129" t="s">
        <v>154</v>
      </c>
      <c r="C15" s="206"/>
      <c r="D15" s="367" t="s">
        <v>3</v>
      </c>
      <c r="E15" s="207">
        <v>45536</v>
      </c>
      <c r="F15" s="424"/>
      <c r="G15" s="283" t="s">
        <v>351</v>
      </c>
      <c r="H15" s="284" t="s">
        <v>352</v>
      </c>
      <c r="I15" s="584" t="s">
        <v>143</v>
      </c>
      <c r="J15" s="181">
        <v>9742.93</v>
      </c>
      <c r="K15" s="214">
        <v>5034.333333333333</v>
      </c>
      <c r="L15" s="214">
        <v>943.9375</v>
      </c>
      <c r="M15" s="181">
        <v>0</v>
      </c>
      <c r="N15" s="214">
        <v>226.54499999999999</v>
      </c>
      <c r="O15" s="181">
        <v>742.93</v>
      </c>
      <c r="P15" s="206"/>
      <c r="Q15" s="206"/>
      <c r="S15" s="278"/>
    </row>
    <row r="16" spans="1:19" s="212" customFormat="1" x14ac:dyDescent="0.2">
      <c r="A16" s="129"/>
      <c r="B16" s="129" t="s">
        <v>169</v>
      </c>
      <c r="C16" s="206"/>
      <c r="D16" s="367" t="s">
        <v>3</v>
      </c>
      <c r="E16" s="266"/>
      <c r="F16" s="424"/>
      <c r="G16" s="283"/>
      <c r="H16" s="284"/>
      <c r="I16" s="584" t="s">
        <v>143</v>
      </c>
      <c r="J16" s="284">
        <v>9742.93</v>
      </c>
      <c r="K16" s="214">
        <f t="shared" ref="K16:K21" si="2">J16/30*20</f>
        <v>6495.2866666666669</v>
      </c>
      <c r="L16" s="214">
        <f>J16/30*15*0.25</f>
        <v>1217.86625</v>
      </c>
      <c r="M16" s="181">
        <v>0</v>
      </c>
      <c r="N16" s="214">
        <f>J16*0.03</f>
        <v>292.28789999999998</v>
      </c>
      <c r="O16" s="284">
        <v>742.93</v>
      </c>
      <c r="P16" s="206"/>
      <c r="Q16" s="206"/>
      <c r="S16" s="278"/>
    </row>
    <row r="17" spans="1:19 16384:16384" s="212" customFormat="1" x14ac:dyDescent="0.2">
      <c r="A17" s="129" t="s">
        <v>149</v>
      </c>
      <c r="B17" s="129" t="s">
        <v>32</v>
      </c>
      <c r="C17" s="206"/>
      <c r="D17" s="367" t="s">
        <v>3</v>
      </c>
      <c r="E17" s="266">
        <v>45536</v>
      </c>
      <c r="F17" s="315"/>
      <c r="G17" s="283" t="s">
        <v>349</v>
      </c>
      <c r="H17" s="284" t="s">
        <v>350</v>
      </c>
      <c r="I17" s="584" t="s">
        <v>143</v>
      </c>
      <c r="J17" s="181">
        <v>9742.93</v>
      </c>
      <c r="K17" s="329">
        <f t="shared" si="2"/>
        <v>6495.2866666666669</v>
      </c>
      <c r="L17" s="329">
        <f t="shared" ref="L17:L18" si="3">J17/30*15*0.25</f>
        <v>1217.86625</v>
      </c>
      <c r="M17" s="284">
        <v>0</v>
      </c>
      <c r="N17" s="340">
        <f t="shared" ref="N17:N18" si="4">J17*0.03</f>
        <v>292.28789999999998</v>
      </c>
      <c r="O17" s="181">
        <v>742.93</v>
      </c>
      <c r="P17" s="206"/>
      <c r="Q17" s="206"/>
      <c r="S17" s="278"/>
      <c r="XFD17" s="218">
        <f>SUM(J17:XFC17)</f>
        <v>18491.300816666666</v>
      </c>
    </row>
    <row r="18" spans="1:19 16384:16384" s="212" customFormat="1" x14ac:dyDescent="0.2">
      <c r="A18" s="129" t="s">
        <v>261</v>
      </c>
      <c r="B18" s="129" t="s">
        <v>32</v>
      </c>
      <c r="C18" s="206"/>
      <c r="D18" s="367" t="s">
        <v>3</v>
      </c>
      <c r="E18" s="207">
        <v>45292</v>
      </c>
      <c r="F18" s="315"/>
      <c r="G18" s="283" t="s">
        <v>545</v>
      </c>
      <c r="H18" s="284" t="s">
        <v>546</v>
      </c>
      <c r="I18" s="584" t="s">
        <v>143</v>
      </c>
      <c r="J18" s="284">
        <v>9742.93</v>
      </c>
      <c r="K18" s="329">
        <f t="shared" si="2"/>
        <v>6495.2866666666669</v>
      </c>
      <c r="L18" s="329">
        <f t="shared" si="3"/>
        <v>1217.86625</v>
      </c>
      <c r="M18" s="284">
        <v>0</v>
      </c>
      <c r="N18" s="340">
        <f t="shared" si="4"/>
        <v>292.28789999999998</v>
      </c>
      <c r="O18" s="284">
        <v>742.93</v>
      </c>
      <c r="P18" s="206"/>
      <c r="Q18" s="206"/>
      <c r="S18" s="278"/>
      <c r="XFD18" s="218">
        <f>SUM(J18:XFC18)</f>
        <v>18491.300816666666</v>
      </c>
    </row>
    <row r="19" spans="1:19 16384:16384" s="212" customFormat="1" x14ac:dyDescent="0.2">
      <c r="A19" s="129"/>
      <c r="B19" s="129" t="s">
        <v>345</v>
      </c>
      <c r="C19" s="206"/>
      <c r="D19" s="367" t="s">
        <v>3</v>
      </c>
      <c r="E19" s="207">
        <v>45536</v>
      </c>
      <c r="F19" s="424"/>
      <c r="G19" s="283"/>
      <c r="H19" s="283"/>
      <c r="I19" s="584" t="s">
        <v>143</v>
      </c>
      <c r="J19" s="131">
        <v>10865.02</v>
      </c>
      <c r="K19" s="214">
        <f t="shared" si="2"/>
        <v>7243.3466666666673</v>
      </c>
      <c r="L19" s="214">
        <f>J19/30*15*0.25</f>
        <v>1358.1275000000001</v>
      </c>
      <c r="M19" s="131"/>
      <c r="N19" s="260">
        <f>J19*0.03</f>
        <v>325.95060000000001</v>
      </c>
      <c r="O19" s="390">
        <v>865.02</v>
      </c>
      <c r="P19" s="206"/>
      <c r="Q19" s="206"/>
      <c r="S19" s="278"/>
    </row>
    <row r="20" spans="1:19 16384:16384" s="212" customFormat="1" x14ac:dyDescent="0.2">
      <c r="A20" s="129" t="s">
        <v>414</v>
      </c>
      <c r="B20" s="129" t="s">
        <v>346</v>
      </c>
      <c r="C20" s="206"/>
      <c r="D20" s="367" t="s">
        <v>3</v>
      </c>
      <c r="E20" s="266">
        <v>45658</v>
      </c>
      <c r="F20" s="424"/>
      <c r="G20" s="283" t="s">
        <v>519</v>
      </c>
      <c r="H20" s="283" t="s">
        <v>520</v>
      </c>
      <c r="I20" s="584" t="s">
        <v>143</v>
      </c>
      <c r="J20" s="284">
        <v>9742.93</v>
      </c>
      <c r="K20" s="329">
        <f t="shared" si="2"/>
        <v>6495.2866666666669</v>
      </c>
      <c r="L20" s="329">
        <f t="shared" ref="L20:L21" si="5">J20/30*15*0.25</f>
        <v>1217.86625</v>
      </c>
      <c r="M20" s="284">
        <v>0</v>
      </c>
      <c r="N20" s="340">
        <f t="shared" ref="N20:N21" si="6">J20*0.03</f>
        <v>292.28789999999998</v>
      </c>
      <c r="O20" s="284">
        <v>742.93</v>
      </c>
      <c r="P20" s="206"/>
      <c r="Q20" s="206"/>
      <c r="S20" s="278"/>
    </row>
    <row r="21" spans="1:19 16384:16384" s="212" customFormat="1" ht="13.5" thickBot="1" x14ac:dyDescent="0.25">
      <c r="A21" s="129" t="s">
        <v>421</v>
      </c>
      <c r="B21" s="129" t="s">
        <v>346</v>
      </c>
      <c r="C21" s="206"/>
      <c r="D21" s="367" t="s">
        <v>3</v>
      </c>
      <c r="E21" s="576">
        <v>45658</v>
      </c>
      <c r="F21" s="577"/>
      <c r="G21" s="578" t="s">
        <v>547</v>
      </c>
      <c r="H21" s="578" t="s">
        <v>548</v>
      </c>
      <c r="I21" s="585" t="s">
        <v>143</v>
      </c>
      <c r="J21" s="579">
        <v>9742.93</v>
      </c>
      <c r="K21" s="580">
        <f t="shared" si="2"/>
        <v>6495.2866666666669</v>
      </c>
      <c r="L21" s="580">
        <f t="shared" si="5"/>
        <v>1217.86625</v>
      </c>
      <c r="M21" s="579">
        <v>0</v>
      </c>
      <c r="N21" s="581">
        <f t="shared" si="6"/>
        <v>292.28789999999998</v>
      </c>
      <c r="O21" s="579">
        <v>742.93</v>
      </c>
      <c r="P21" s="396"/>
      <c r="Q21" s="316"/>
      <c r="S21" s="278"/>
    </row>
    <row r="22" spans="1:19 16384:16384" ht="13.5" thickBot="1" x14ac:dyDescent="0.25">
      <c r="A22" s="16" t="s">
        <v>19</v>
      </c>
      <c r="B22" s="371"/>
      <c r="C22" s="14"/>
      <c r="D22" s="15"/>
      <c r="E22" s="703" t="s">
        <v>4</v>
      </c>
      <c r="F22" s="704"/>
      <c r="G22" s="568"/>
      <c r="H22" s="569"/>
      <c r="I22" s="164"/>
      <c r="J22" s="24">
        <f>SUM(J11:J21)</f>
        <v>110538.5</v>
      </c>
      <c r="K22" s="24">
        <f>SUM(K11:K21)</f>
        <v>72231.38</v>
      </c>
      <c r="L22" s="24">
        <f>SUM(L11:L21)</f>
        <v>13543.383750000001</v>
      </c>
      <c r="M22" s="24">
        <f t="shared" ref="M22:Q22" si="7">SUM(M11:M20)</f>
        <v>0</v>
      </c>
      <c r="N22" s="24">
        <f>SUM(N11:N21)</f>
        <v>3250.4120999999996</v>
      </c>
      <c r="O22" s="24">
        <f>SUM(O11:O21)</f>
        <v>8538.5</v>
      </c>
      <c r="P22" s="87">
        <f t="shared" si="7"/>
        <v>0</v>
      </c>
      <c r="Q22" s="24">
        <f t="shared" si="7"/>
        <v>0</v>
      </c>
    </row>
    <row r="23" spans="1:19 16384:16384" ht="23.25" customHeight="1" thickBot="1" x14ac:dyDescent="0.25">
      <c r="A23" s="16" t="s">
        <v>5</v>
      </c>
      <c r="B23" s="347"/>
      <c r="C23"/>
      <c r="D23"/>
      <c r="E23" s="718" t="s">
        <v>6</v>
      </c>
      <c r="F23" s="719"/>
      <c r="G23" s="317"/>
      <c r="H23" s="317"/>
      <c r="I23" s="318"/>
      <c r="J23" s="319">
        <f>J22*12</f>
        <v>1326462</v>
      </c>
      <c r="K23" s="319">
        <f>K22</f>
        <v>72231.38</v>
      </c>
      <c r="L23" s="319">
        <f>L22</f>
        <v>13543.383750000001</v>
      </c>
      <c r="M23" s="319">
        <f>M22*12</f>
        <v>0</v>
      </c>
      <c r="N23" s="319">
        <f>N22*12</f>
        <v>39004.945199999995</v>
      </c>
      <c r="O23" s="319">
        <f>O22*12</f>
        <v>102462</v>
      </c>
      <c r="P23" s="582">
        <f>P22*12</f>
        <v>0</v>
      </c>
      <c r="Q23" s="320"/>
    </row>
    <row r="24" spans="1:19 16384:16384" ht="12" customHeight="1" x14ac:dyDescent="0.2">
      <c r="A24" s="47" t="s">
        <v>35</v>
      </c>
      <c r="B24" s="347"/>
      <c r="C24"/>
      <c r="D24"/>
    </row>
    <row r="25" spans="1:19 16384:16384" s="85" customFormat="1" ht="12" customHeight="1" x14ac:dyDescent="0.2">
      <c r="A25" s="47"/>
      <c r="B25" s="347"/>
      <c r="C25"/>
      <c r="D25"/>
      <c r="E25" s="250"/>
      <c r="G25" s="250"/>
      <c r="H25" s="250"/>
      <c r="I25" s="169"/>
      <c r="J25" s="2"/>
      <c r="K25" s="2"/>
      <c r="L25" s="2"/>
      <c r="M25" s="95"/>
      <c r="O25" s="2"/>
    </row>
    <row r="26" spans="1:19 16384:16384" s="85" customFormat="1" ht="12" customHeight="1" x14ac:dyDescent="0.2">
      <c r="A26" s="47"/>
      <c r="B26" s="347"/>
      <c r="C26"/>
      <c r="D26"/>
      <c r="E26" s="250"/>
      <c r="G26" s="250"/>
      <c r="H26" s="250"/>
      <c r="I26" s="169"/>
      <c r="J26" s="2"/>
      <c r="K26" s="2"/>
      <c r="L26" s="2"/>
      <c r="M26" s="95"/>
      <c r="O26" s="2"/>
    </row>
    <row r="27" spans="1:19 16384:16384" s="85" customFormat="1" ht="12" customHeight="1" x14ac:dyDescent="0.2">
      <c r="A27" s="47"/>
      <c r="B27" s="347"/>
      <c r="C27"/>
      <c r="D27"/>
      <c r="E27" s="250"/>
      <c r="G27" s="250"/>
      <c r="H27" s="250"/>
      <c r="I27" s="169"/>
      <c r="J27" s="2"/>
      <c r="K27" s="2"/>
      <c r="L27" s="2"/>
      <c r="M27" s="95"/>
      <c r="O27" s="2"/>
    </row>
    <row r="29" spans="1:19 16384:16384" x14ac:dyDescent="0.2">
      <c r="I29" s="204"/>
    </row>
  </sheetData>
  <sortState xmlns:xlrd2="http://schemas.microsoft.com/office/spreadsheetml/2017/richdata2" ref="A13:L19">
    <sortCondition ref="B13:B19"/>
  </sortState>
  <mergeCells count="22">
    <mergeCell ref="M8:M9"/>
    <mergeCell ref="E22:F22"/>
    <mergeCell ref="E23:F23"/>
    <mergeCell ref="A4:Q4"/>
    <mergeCell ref="I8:I9"/>
    <mergeCell ref="P8:P9"/>
    <mergeCell ref="A2:Q2"/>
    <mergeCell ref="A3:Q3"/>
    <mergeCell ref="N8:N9"/>
    <mergeCell ref="O8:O9"/>
    <mergeCell ref="Q8:Q9"/>
    <mergeCell ref="L6:Q6"/>
    <mergeCell ref="A7:E7"/>
    <mergeCell ref="A8:A9"/>
    <mergeCell ref="B8:B9"/>
    <mergeCell ref="D8:D9"/>
    <mergeCell ref="E8:E9"/>
    <mergeCell ref="J8:J9"/>
    <mergeCell ref="K8:K9"/>
    <mergeCell ref="G8:G9"/>
    <mergeCell ref="H8:H9"/>
    <mergeCell ref="L8:L9"/>
  </mergeCells>
  <hyperlinks>
    <hyperlink ref="I14" r:id="rId1" xr:uid="{00000000-0004-0000-0900-000000000000}"/>
    <hyperlink ref="I17" r:id="rId2" xr:uid="{00000000-0004-0000-0900-000001000000}"/>
    <hyperlink ref="I11" r:id="rId3" xr:uid="{00000000-0004-0000-0900-000002000000}"/>
    <hyperlink ref="I19" r:id="rId4" xr:uid="{00000000-0004-0000-0900-000003000000}"/>
    <hyperlink ref="I20" r:id="rId5" xr:uid="{00000000-0004-0000-0900-000004000000}"/>
    <hyperlink ref="I12" r:id="rId6" xr:uid="{00000000-0004-0000-0900-000005000000}"/>
    <hyperlink ref="I13" r:id="rId7" xr:uid="{00000000-0004-0000-0900-000006000000}"/>
    <hyperlink ref="I15:I16" r:id="rId8" display="facturaschurumuco@gmail.com" xr:uid="{00000000-0004-0000-0900-000007000000}"/>
    <hyperlink ref="I10" r:id="rId9" xr:uid="{00000000-0004-0000-0900-000008000000}"/>
    <hyperlink ref="I18" r:id="rId10" xr:uid="{00000000-0004-0000-0900-000009000000}"/>
    <hyperlink ref="I21" r:id="rId11" xr:uid="{A6AD0663-26C7-4CF2-9B80-2A6078388A52}"/>
  </hyperlinks>
  <pageMargins left="0.68" right="0.25" top="0.75" bottom="0.75" header="0.3" footer="0.3"/>
  <pageSetup paperSize="5" scale="60" pageOrder="overThenDown" orientation="landscape" r:id="rId12"/>
  <rowBreaks count="1" manualBreakCount="1">
    <brk id="37" max="16383" man="1"/>
  </rowBreaks>
  <colBreaks count="3" manualBreakCount="3">
    <brk id="7" max="39" man="1"/>
    <brk id="17" max="1048575" man="1"/>
    <brk id="1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  <pageSetUpPr fitToPage="1"/>
  </sheetPr>
  <dimension ref="A1:Q26"/>
  <sheetViews>
    <sheetView view="pageBreakPreview" zoomScale="80" zoomScaleSheetLayoutView="80" workbookViewId="0">
      <selection activeCell="H18" sqref="H18"/>
    </sheetView>
  </sheetViews>
  <sheetFormatPr baseColWidth="10" defaultRowHeight="12.75" x14ac:dyDescent="0.2"/>
  <cols>
    <col min="1" max="1" width="35.7109375" customWidth="1"/>
    <col min="2" max="2" width="30.5703125" customWidth="1"/>
    <col min="3" max="3" width="0.28515625" customWidth="1"/>
    <col min="6" max="6" width="0" hidden="1" customWidth="1"/>
    <col min="7" max="7" width="29.7109375" customWidth="1"/>
    <col min="8" max="8" width="20.28515625" customWidth="1"/>
    <col min="9" max="9" width="25.42578125" customWidth="1"/>
    <col min="10" max="10" width="18.7109375" customWidth="1"/>
    <col min="11" max="11" width="12.28515625" customWidth="1"/>
    <col min="12" max="12" width="12.85546875" customWidth="1"/>
    <col min="13" max="13" width="12.140625" customWidth="1"/>
    <col min="14" max="14" width="12" bestFit="1" customWidth="1"/>
    <col min="15" max="15" width="14.7109375" customWidth="1"/>
    <col min="17" max="17" width="17.7109375" customWidth="1"/>
  </cols>
  <sheetData>
    <row r="1" spans="1:17" ht="18" x14ac:dyDescent="0.25">
      <c r="A1" s="651" t="s">
        <v>0</v>
      </c>
      <c r="B1" s="652"/>
      <c r="C1" s="652"/>
      <c r="D1" s="652"/>
      <c r="E1" s="652"/>
      <c r="F1" s="652"/>
      <c r="G1" s="652"/>
      <c r="H1" s="652"/>
      <c r="I1" s="652"/>
      <c r="J1" s="652"/>
      <c r="K1" s="652"/>
      <c r="L1" s="652"/>
      <c r="M1" s="652"/>
      <c r="N1" s="652"/>
      <c r="O1" s="652"/>
      <c r="P1" s="652"/>
    </row>
    <row r="2" spans="1:17" ht="15.75" x14ac:dyDescent="0.25">
      <c r="A2" s="645" t="s">
        <v>57</v>
      </c>
      <c r="B2" s="645"/>
      <c r="C2" s="645"/>
      <c r="D2" s="645"/>
      <c r="E2" s="645"/>
      <c r="F2" s="645"/>
      <c r="G2" s="645"/>
      <c r="H2" s="645"/>
      <c r="I2" s="645"/>
      <c r="J2" s="645"/>
      <c r="K2" s="645"/>
      <c r="L2" s="645"/>
      <c r="M2" s="645"/>
      <c r="N2" s="645"/>
      <c r="O2" s="645"/>
      <c r="P2" s="645"/>
    </row>
    <row r="3" spans="1:17" ht="15.75" x14ac:dyDescent="0.25">
      <c r="A3" s="662"/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</row>
    <row r="4" spans="1:17" ht="13.5" thickBot="1" x14ac:dyDescent="0.25">
      <c r="A4" s="54"/>
      <c r="B4" s="54"/>
      <c r="C4" s="73"/>
      <c r="D4" s="54"/>
      <c r="E4" s="54"/>
      <c r="F4" s="54"/>
      <c r="G4" s="169"/>
      <c r="H4" s="169"/>
      <c r="I4" s="169"/>
      <c r="J4" s="2"/>
      <c r="K4" s="2"/>
      <c r="L4" s="2"/>
      <c r="M4" s="54"/>
      <c r="N4" s="54"/>
      <c r="O4" s="2"/>
      <c r="P4" s="54"/>
    </row>
    <row r="5" spans="1:17" ht="15" x14ac:dyDescent="0.25">
      <c r="A5" s="55" t="s">
        <v>22</v>
      </c>
      <c r="B5" s="56"/>
      <c r="C5" s="71"/>
      <c r="D5" s="57"/>
      <c r="E5" s="56"/>
      <c r="F5" s="56"/>
      <c r="G5" s="167"/>
      <c r="H5" s="167"/>
      <c r="I5" s="167"/>
      <c r="J5" s="56"/>
      <c r="K5" s="655" t="s">
        <v>213</v>
      </c>
      <c r="L5" s="655"/>
      <c r="M5" s="655"/>
      <c r="N5" s="655"/>
      <c r="O5" s="655"/>
      <c r="P5" s="656"/>
    </row>
    <row r="6" spans="1:17" ht="15.75" thickBot="1" x14ac:dyDescent="0.3">
      <c r="A6" s="641" t="s">
        <v>47</v>
      </c>
      <c r="B6" s="642"/>
      <c r="C6" s="642"/>
      <c r="D6" s="642"/>
      <c r="E6" s="642"/>
      <c r="F6" s="58"/>
      <c r="G6" s="166"/>
      <c r="H6" s="166"/>
      <c r="I6" s="166"/>
      <c r="J6" s="58"/>
      <c r="K6" s="58"/>
      <c r="L6" s="58"/>
      <c r="M6" s="58"/>
      <c r="N6" s="58"/>
      <c r="O6" s="58"/>
      <c r="P6" s="59"/>
    </row>
    <row r="7" spans="1:17" ht="14.25" thickBo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7" ht="13.15" customHeight="1" x14ac:dyDescent="0.2">
      <c r="A8" s="671" t="s">
        <v>41</v>
      </c>
      <c r="B8" s="653" t="s">
        <v>12</v>
      </c>
      <c r="C8" s="285"/>
      <c r="D8" s="643" t="s">
        <v>1</v>
      </c>
      <c r="E8" s="643" t="s">
        <v>13</v>
      </c>
      <c r="F8" s="285"/>
      <c r="G8" s="639" t="s">
        <v>104</v>
      </c>
      <c r="H8" s="639" t="s">
        <v>111</v>
      </c>
      <c r="I8" s="639" t="s">
        <v>95</v>
      </c>
      <c r="J8" s="643" t="s">
        <v>14</v>
      </c>
      <c r="K8" s="722" t="s">
        <v>2</v>
      </c>
      <c r="L8" s="724" t="s">
        <v>15</v>
      </c>
      <c r="M8" s="643" t="s">
        <v>16</v>
      </c>
      <c r="N8" s="647" t="s">
        <v>103</v>
      </c>
      <c r="O8" s="643" t="s">
        <v>17</v>
      </c>
      <c r="P8" s="657" t="s">
        <v>18</v>
      </c>
    </row>
    <row r="9" spans="1:17" ht="13.5" thickBot="1" x14ac:dyDescent="0.25">
      <c r="A9" s="672"/>
      <c r="B9" s="698"/>
      <c r="C9" s="286"/>
      <c r="D9" s="644"/>
      <c r="E9" s="644"/>
      <c r="F9" s="286"/>
      <c r="G9" s="640"/>
      <c r="H9" s="640"/>
      <c r="I9" s="640"/>
      <c r="J9" s="644"/>
      <c r="K9" s="723"/>
      <c r="L9" s="725"/>
      <c r="M9" s="644"/>
      <c r="N9" s="648"/>
      <c r="O9" s="648"/>
      <c r="P9" s="650"/>
    </row>
    <row r="10" spans="1:17" s="267" customFormat="1" x14ac:dyDescent="0.2">
      <c r="A10" s="455" t="s">
        <v>615</v>
      </c>
      <c r="B10" s="308" t="s">
        <v>81</v>
      </c>
      <c r="C10" s="309">
        <v>3109.9500000000003</v>
      </c>
      <c r="D10" s="291" t="s">
        <v>3</v>
      </c>
      <c r="E10" s="292">
        <v>45901</v>
      </c>
      <c r="F10" s="310">
        <v>3822</v>
      </c>
      <c r="G10" s="311" t="s">
        <v>616</v>
      </c>
      <c r="H10" s="293" t="s">
        <v>675</v>
      </c>
      <c r="I10" s="312" t="s">
        <v>143</v>
      </c>
      <c r="J10" s="313">
        <v>13236.82</v>
      </c>
      <c r="K10" s="314">
        <f t="shared" ref="K10:K16" si="0">J10/30*20</f>
        <v>8824.5466666666671</v>
      </c>
      <c r="L10" s="314">
        <f>J10/30*15*0.25</f>
        <v>1654.6025</v>
      </c>
      <c r="M10" s="313">
        <v>0</v>
      </c>
      <c r="N10" s="314">
        <f>J10*0.03</f>
        <v>397.1046</v>
      </c>
      <c r="O10" s="313">
        <v>1236.82</v>
      </c>
      <c r="P10" s="575"/>
      <c r="Q10" s="515"/>
    </row>
    <row r="11" spans="1:17" s="267" customFormat="1" x14ac:dyDescent="0.2">
      <c r="A11" s="456" t="s">
        <v>312</v>
      </c>
      <c r="B11" s="308" t="s">
        <v>347</v>
      </c>
      <c r="C11" s="309"/>
      <c r="D11" s="291" t="s">
        <v>3</v>
      </c>
      <c r="E11" s="292">
        <v>45292</v>
      </c>
      <c r="F11" s="310"/>
      <c r="G11" s="311" t="s">
        <v>403</v>
      </c>
      <c r="H11" s="293" t="s">
        <v>406</v>
      </c>
      <c r="I11" s="312" t="s">
        <v>143</v>
      </c>
      <c r="J11" s="573">
        <v>10865.02</v>
      </c>
      <c r="K11" s="265">
        <f t="shared" si="0"/>
        <v>7243.3466666666673</v>
      </c>
      <c r="L11" s="265">
        <f>J11/30*15*0.25</f>
        <v>1358.1275000000001</v>
      </c>
      <c r="M11" s="573">
        <v>0</v>
      </c>
      <c r="N11" s="265">
        <f>J11*0.03</f>
        <v>325.95060000000001</v>
      </c>
      <c r="O11" s="573">
        <v>865.02</v>
      </c>
      <c r="P11" s="270"/>
      <c r="Q11" s="515"/>
    </row>
    <row r="12" spans="1:17" s="267" customFormat="1" x14ac:dyDescent="0.2">
      <c r="A12" s="456" t="s">
        <v>313</v>
      </c>
      <c r="B12" s="308" t="s">
        <v>348</v>
      </c>
      <c r="C12" s="309"/>
      <c r="D12" s="291" t="s">
        <v>3</v>
      </c>
      <c r="E12" s="292">
        <v>45292</v>
      </c>
      <c r="F12" s="310"/>
      <c r="G12" s="311" t="s">
        <v>400</v>
      </c>
      <c r="H12" s="293" t="s">
        <v>401</v>
      </c>
      <c r="I12" s="312" t="s">
        <v>143</v>
      </c>
      <c r="J12" s="125">
        <v>9742.93</v>
      </c>
      <c r="K12" s="259">
        <f t="shared" si="0"/>
        <v>6495.2866666666669</v>
      </c>
      <c r="L12" s="259">
        <f>J12/30*15*0.25</f>
        <v>1217.86625</v>
      </c>
      <c r="M12" s="125">
        <v>0</v>
      </c>
      <c r="N12" s="259">
        <f>J12*0.03</f>
        <v>292.28789999999998</v>
      </c>
      <c r="O12" s="125">
        <v>742.93</v>
      </c>
      <c r="P12" s="270"/>
      <c r="Q12" s="515"/>
    </row>
    <row r="13" spans="1:17" s="219" customFormat="1" ht="25.5" x14ac:dyDescent="0.2">
      <c r="A13" s="456" t="s">
        <v>262</v>
      </c>
      <c r="B13" s="427" t="s">
        <v>203</v>
      </c>
      <c r="C13" s="428"/>
      <c r="D13" s="291" t="s">
        <v>3</v>
      </c>
      <c r="E13" s="292">
        <v>45536</v>
      </c>
      <c r="F13" s="310"/>
      <c r="G13" s="206" t="s">
        <v>381</v>
      </c>
      <c r="H13" s="245" t="s">
        <v>382</v>
      </c>
      <c r="I13" s="429" t="s">
        <v>143</v>
      </c>
      <c r="J13" s="574">
        <v>9742.93</v>
      </c>
      <c r="K13" s="224">
        <f t="shared" si="0"/>
        <v>6495.2866666666669</v>
      </c>
      <c r="L13" s="224">
        <f>J13/30*15*0.25</f>
        <v>1217.86625</v>
      </c>
      <c r="M13" s="573">
        <v>0</v>
      </c>
      <c r="N13" s="224">
        <f>J13*0.03</f>
        <v>292.28789999999998</v>
      </c>
      <c r="O13" s="574">
        <v>742.93</v>
      </c>
      <c r="P13" s="239"/>
      <c r="Q13" s="515"/>
    </row>
    <row r="14" spans="1:17" s="267" customFormat="1" x14ac:dyDescent="0.2">
      <c r="A14" s="457" t="s">
        <v>263</v>
      </c>
      <c r="B14" s="229" t="s">
        <v>422</v>
      </c>
      <c r="C14" s="227">
        <v>3822.4500000000003</v>
      </c>
      <c r="D14" s="282" t="s">
        <v>3</v>
      </c>
      <c r="E14" s="292">
        <v>45536</v>
      </c>
      <c r="F14" s="227"/>
      <c r="G14" s="307" t="s">
        <v>385</v>
      </c>
      <c r="H14" s="263" t="s">
        <v>386</v>
      </c>
      <c r="I14" s="429" t="s">
        <v>143</v>
      </c>
      <c r="J14" s="125">
        <v>9742.93</v>
      </c>
      <c r="K14" s="259">
        <f t="shared" si="0"/>
        <v>6495.2866666666669</v>
      </c>
      <c r="L14" s="259">
        <f>J14/30*15*0.25</f>
        <v>1217.86625</v>
      </c>
      <c r="M14" s="573">
        <v>0</v>
      </c>
      <c r="N14" s="259">
        <f>J14*0.03</f>
        <v>292.28789999999998</v>
      </c>
      <c r="O14" s="125">
        <v>742.93</v>
      </c>
      <c r="P14" s="279"/>
      <c r="Q14" s="515"/>
    </row>
    <row r="15" spans="1:17" s="267" customFormat="1" x14ac:dyDescent="0.2">
      <c r="A15" s="457" t="s">
        <v>264</v>
      </c>
      <c r="B15" s="226" t="s">
        <v>33</v>
      </c>
      <c r="C15" s="111">
        <v>2509.9500000000003</v>
      </c>
      <c r="D15" s="209" t="s">
        <v>3</v>
      </c>
      <c r="E15" s="292">
        <v>45536</v>
      </c>
      <c r="F15" s="272">
        <v>1930</v>
      </c>
      <c r="G15" s="307" t="s">
        <v>383</v>
      </c>
      <c r="H15" s="263" t="s">
        <v>384</v>
      </c>
      <c r="I15" s="429" t="s">
        <v>143</v>
      </c>
      <c r="J15" s="284">
        <v>9742.93</v>
      </c>
      <c r="K15" s="329">
        <f t="shared" si="0"/>
        <v>6495.2866666666669</v>
      </c>
      <c r="L15" s="329">
        <f t="shared" ref="L15" si="1">J15/30*15*0.25</f>
        <v>1217.86625</v>
      </c>
      <c r="M15" s="125">
        <v>0</v>
      </c>
      <c r="N15" s="340">
        <f t="shared" ref="N15" si="2">J15*0.03</f>
        <v>292.28789999999998</v>
      </c>
      <c r="O15" s="284">
        <v>742.93</v>
      </c>
      <c r="P15" s="270"/>
      <c r="Q15" s="515"/>
    </row>
    <row r="16" spans="1:17" s="267" customFormat="1" x14ac:dyDescent="0.2">
      <c r="A16" s="457" t="s">
        <v>80</v>
      </c>
      <c r="B16" s="226" t="s">
        <v>34</v>
      </c>
      <c r="C16" s="110">
        <v>2509.9500000000003</v>
      </c>
      <c r="D16" s="209" t="s">
        <v>3</v>
      </c>
      <c r="E16" s="292">
        <v>45536</v>
      </c>
      <c r="F16" s="272">
        <v>1930</v>
      </c>
      <c r="G16" s="273" t="s">
        <v>122</v>
      </c>
      <c r="H16" s="263" t="s">
        <v>123</v>
      </c>
      <c r="I16" s="429" t="s">
        <v>143</v>
      </c>
      <c r="J16" s="264">
        <v>10865.02</v>
      </c>
      <c r="K16" s="265">
        <f t="shared" si="0"/>
        <v>7243.3466666666673</v>
      </c>
      <c r="L16" s="280">
        <f>J16/30*15*0.25</f>
        <v>1358.1275000000001</v>
      </c>
      <c r="M16" s="573">
        <v>0</v>
      </c>
      <c r="N16" s="265">
        <f>J16*0.03</f>
        <v>325.95060000000001</v>
      </c>
      <c r="O16" s="264">
        <v>865.02</v>
      </c>
      <c r="P16" s="270"/>
      <c r="Q16" s="515"/>
    </row>
    <row r="17" spans="1:17" s="267" customFormat="1" x14ac:dyDescent="0.2">
      <c r="A17" s="457" t="s">
        <v>424</v>
      </c>
      <c r="B17" s="226" t="s">
        <v>419</v>
      </c>
      <c r="C17" s="110"/>
      <c r="D17" s="209" t="s">
        <v>3</v>
      </c>
      <c r="E17" s="292">
        <v>45658</v>
      </c>
      <c r="F17" s="272"/>
      <c r="G17" s="273" t="s">
        <v>475</v>
      </c>
      <c r="H17" s="263" t="s">
        <v>476</v>
      </c>
      <c r="I17" s="429" t="s">
        <v>143</v>
      </c>
      <c r="J17" s="125">
        <v>9742.93</v>
      </c>
      <c r="K17" s="259">
        <f t="shared" ref="K17:K19" si="3">J17/30*20</f>
        <v>6495.2866666666669</v>
      </c>
      <c r="L17" s="259">
        <f t="shared" ref="L17:L19" si="4">J17/30*15*0.25</f>
        <v>1217.86625</v>
      </c>
      <c r="M17" s="573">
        <v>0</v>
      </c>
      <c r="N17" s="259">
        <f t="shared" ref="N17:N19" si="5">J17*0.03</f>
        <v>292.28789999999998</v>
      </c>
      <c r="O17" s="125">
        <v>742.93</v>
      </c>
      <c r="P17" s="279"/>
      <c r="Q17" s="515"/>
    </row>
    <row r="18" spans="1:17" s="267" customFormat="1" x14ac:dyDescent="0.2">
      <c r="A18" s="457" t="s">
        <v>420</v>
      </c>
      <c r="B18" s="226" t="s">
        <v>419</v>
      </c>
      <c r="C18" s="110"/>
      <c r="D18" s="209" t="s">
        <v>3</v>
      </c>
      <c r="E18" s="292">
        <v>45658</v>
      </c>
      <c r="F18" s="272"/>
      <c r="G18" s="273" t="s">
        <v>465</v>
      </c>
      <c r="H18" s="263" t="s">
        <v>466</v>
      </c>
      <c r="I18" s="429" t="s">
        <v>143</v>
      </c>
      <c r="J18" s="125">
        <v>9742.93</v>
      </c>
      <c r="K18" s="259">
        <f t="shared" si="3"/>
        <v>6495.2866666666669</v>
      </c>
      <c r="L18" s="259">
        <f t="shared" si="4"/>
        <v>1217.86625</v>
      </c>
      <c r="M18" s="125">
        <v>0</v>
      </c>
      <c r="N18" s="259">
        <f t="shared" si="5"/>
        <v>292.28789999999998</v>
      </c>
      <c r="O18" s="125">
        <v>742.93</v>
      </c>
      <c r="P18" s="279"/>
      <c r="Q18" s="515"/>
    </row>
    <row r="19" spans="1:17" s="267" customFormat="1" x14ac:dyDescent="0.2">
      <c r="A19" s="457" t="s">
        <v>300</v>
      </c>
      <c r="B19" s="229" t="s">
        <v>417</v>
      </c>
      <c r="C19" s="113"/>
      <c r="D19" s="209" t="s">
        <v>3</v>
      </c>
      <c r="E19" s="292">
        <v>45536</v>
      </c>
      <c r="F19" s="272"/>
      <c r="G19" s="280" t="s">
        <v>301</v>
      </c>
      <c r="H19" s="263" t="s">
        <v>302</v>
      </c>
      <c r="I19" s="392" t="s">
        <v>143</v>
      </c>
      <c r="J19" s="284">
        <v>9742.93</v>
      </c>
      <c r="K19" s="329">
        <f t="shared" si="3"/>
        <v>6495.2866666666669</v>
      </c>
      <c r="L19" s="329">
        <f t="shared" si="4"/>
        <v>1217.86625</v>
      </c>
      <c r="M19" s="573">
        <v>0</v>
      </c>
      <c r="N19" s="340">
        <f t="shared" si="5"/>
        <v>292.28789999999998</v>
      </c>
      <c r="O19" s="284">
        <v>742.93</v>
      </c>
      <c r="P19" s="239"/>
      <c r="Q19" s="515"/>
    </row>
    <row r="20" spans="1:17" ht="13.5" thickBot="1" x14ac:dyDescent="0.25">
      <c r="A20" s="14"/>
      <c r="C20" s="14"/>
      <c r="D20" s="25"/>
      <c r="E20" s="14"/>
      <c r="F20" s="14"/>
      <c r="G20" s="14"/>
      <c r="H20" s="14"/>
      <c r="I20" s="14"/>
      <c r="J20" s="26"/>
      <c r="K20" s="26"/>
      <c r="L20" s="26"/>
      <c r="M20" s="26"/>
      <c r="N20" s="26"/>
      <c r="O20" s="26"/>
      <c r="P20" s="26"/>
    </row>
    <row r="21" spans="1:17" ht="13.5" customHeight="1" thickBot="1" x14ac:dyDescent="0.25">
      <c r="A21" s="16" t="s">
        <v>19</v>
      </c>
      <c r="B21" s="14"/>
      <c r="C21" s="14"/>
      <c r="D21" s="694" t="s">
        <v>37</v>
      </c>
      <c r="E21" s="695"/>
      <c r="F21" s="709"/>
      <c r="G21" s="168"/>
      <c r="H21" s="168"/>
      <c r="I21" s="168"/>
      <c r="J21" s="101">
        <f>SUM(J10:J19)</f>
        <v>103167.37</v>
      </c>
      <c r="K21" s="101">
        <f>SUM(K10:K19)</f>
        <v>68778.246666666673</v>
      </c>
      <c r="L21" s="101">
        <f>SUM(L10:L19)</f>
        <v>12895.921249999999</v>
      </c>
      <c r="M21" s="101">
        <f t="shared" ref="M21:P21" si="6">SUM(M10:M19)</f>
        <v>0</v>
      </c>
      <c r="N21" s="101">
        <f>SUM(N10:N19)</f>
        <v>3095.0210999999995</v>
      </c>
      <c r="O21" s="101">
        <f>SUM(O10:O19)</f>
        <v>8167.3700000000008</v>
      </c>
      <c r="P21" s="101">
        <f t="shared" si="6"/>
        <v>0</v>
      </c>
    </row>
    <row r="22" spans="1:17" ht="13.5" thickBot="1" x14ac:dyDescent="0.25">
      <c r="A22" s="16" t="s">
        <v>5</v>
      </c>
      <c r="D22" s="694" t="s">
        <v>40</v>
      </c>
      <c r="E22" s="695"/>
      <c r="F22" s="709"/>
      <c r="G22" s="168"/>
      <c r="H22" s="168"/>
      <c r="I22" s="168"/>
      <c r="J22" s="101">
        <f>J21*12</f>
        <v>1238008.44</v>
      </c>
      <c r="K22" s="101">
        <f>K21</f>
        <v>68778.246666666673</v>
      </c>
      <c r="L22" s="101">
        <f>L21</f>
        <v>12895.921249999999</v>
      </c>
      <c r="M22" s="101">
        <f>M21*12</f>
        <v>0</v>
      </c>
      <c r="N22" s="101">
        <f>N21*12</f>
        <v>37140.253199999992</v>
      </c>
      <c r="O22" s="101">
        <f>O21*12</f>
        <v>98008.44</v>
      </c>
      <c r="P22" s="101">
        <f>P21*12</f>
        <v>0</v>
      </c>
    </row>
    <row r="23" spans="1:17" x14ac:dyDescent="0.2">
      <c r="A23" s="16" t="s">
        <v>35</v>
      </c>
      <c r="D23" s="21"/>
      <c r="E23" s="86"/>
      <c r="F23" s="86"/>
      <c r="G23" s="86"/>
      <c r="H23" s="86"/>
      <c r="I23" s="86"/>
      <c r="J23" s="22"/>
      <c r="K23" s="22"/>
      <c r="L23" s="22"/>
      <c r="M23" s="22"/>
      <c r="N23" s="22"/>
      <c r="O23" s="22"/>
      <c r="P23" s="23"/>
    </row>
    <row r="24" spans="1:17" x14ac:dyDescent="0.2">
      <c r="A24" s="62"/>
      <c r="B24" s="14"/>
      <c r="D24" s="21"/>
      <c r="E24" s="86"/>
      <c r="F24" s="86"/>
      <c r="G24" s="86"/>
      <c r="H24" s="86"/>
      <c r="I24" s="86"/>
      <c r="J24" s="22"/>
      <c r="K24" s="22"/>
      <c r="L24" s="22"/>
      <c r="M24" s="22"/>
      <c r="N24" s="22"/>
      <c r="O24" s="22"/>
      <c r="P24" s="23"/>
    </row>
    <row r="25" spans="1:17" x14ac:dyDescent="0.2">
      <c r="A25" s="358"/>
      <c r="B25" s="359"/>
      <c r="D25" s="21"/>
      <c r="E25" s="86"/>
      <c r="F25" s="86"/>
      <c r="G25" s="86"/>
      <c r="H25" s="86"/>
      <c r="I25" s="86"/>
      <c r="J25" s="22"/>
      <c r="K25" s="22"/>
      <c r="L25" s="22"/>
      <c r="M25" s="22"/>
      <c r="N25" s="22"/>
      <c r="O25" s="22"/>
      <c r="P25" s="23"/>
    </row>
    <row r="26" spans="1:17" ht="13.5" customHeight="1" x14ac:dyDescent="0.2">
      <c r="A26" s="62" t="s">
        <v>7</v>
      </c>
      <c r="B26" s="14"/>
      <c r="D26" s="708"/>
      <c r="E26" s="708"/>
      <c r="F26" s="708"/>
      <c r="G26" s="170"/>
      <c r="H26" s="170"/>
      <c r="I26" s="170"/>
      <c r="J26" s="29"/>
      <c r="K26" s="29"/>
      <c r="L26" s="29"/>
      <c r="M26" s="29"/>
      <c r="N26" s="29"/>
      <c r="O26" s="29"/>
      <c r="P26" s="29"/>
    </row>
  </sheetData>
  <mergeCells count="22">
    <mergeCell ref="K5:P5"/>
    <mergeCell ref="A1:P1"/>
    <mergeCell ref="A3:P3"/>
    <mergeCell ref="A6:E6"/>
    <mergeCell ref="A8:A9"/>
    <mergeCell ref="B8:B9"/>
    <mergeCell ref="D8:D9"/>
    <mergeCell ref="E8:E9"/>
    <mergeCell ref="J8:J9"/>
    <mergeCell ref="K8:K9"/>
    <mergeCell ref="L8:L9"/>
    <mergeCell ref="A2:P2"/>
    <mergeCell ref="O8:O9"/>
    <mergeCell ref="P8:P9"/>
    <mergeCell ref="D21:F21"/>
    <mergeCell ref="D26:F26"/>
    <mergeCell ref="M8:M9"/>
    <mergeCell ref="N8:N9"/>
    <mergeCell ref="D22:F22"/>
    <mergeCell ref="G8:G9"/>
    <mergeCell ref="H8:H9"/>
    <mergeCell ref="I8:I9"/>
  </mergeCells>
  <hyperlinks>
    <hyperlink ref="I10" r:id="rId1" xr:uid="{00000000-0004-0000-0A00-000001000000}"/>
    <hyperlink ref="I13" r:id="rId2" xr:uid="{00000000-0004-0000-0A00-000002000000}"/>
    <hyperlink ref="I11:I12" r:id="rId3" display="facturaschurumuco@gmail.com" xr:uid="{FD71A609-B9C6-4FA4-9505-42EB5EB02BEE}"/>
    <hyperlink ref="I14:I18" r:id="rId4" display="facturaschurumuco@gmail.com" xr:uid="{AE975CD0-BDD1-4927-A5DF-97FF341EC5D5}"/>
  </hyperlinks>
  <pageMargins left="0.53" right="0.61" top="0.85" bottom="0.74803149606299213" header="0.31496062992125984" footer="0.31496062992125984"/>
  <pageSetup paperSize="5" scale="64" orientation="landscape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  <pageSetUpPr fitToPage="1"/>
  </sheetPr>
  <dimension ref="A1:G147"/>
  <sheetViews>
    <sheetView topLeftCell="A76" zoomScaleNormal="100" zoomScalePageLayoutView="90" workbookViewId="0">
      <selection activeCell="D16" sqref="D16"/>
    </sheetView>
  </sheetViews>
  <sheetFormatPr baseColWidth="10" defaultColWidth="11.42578125" defaultRowHeight="12.75" x14ac:dyDescent="0.2"/>
  <cols>
    <col min="1" max="1" width="17.7109375" style="6" customWidth="1"/>
    <col min="2" max="2" width="52.28515625" style="6" customWidth="1"/>
    <col min="3" max="3" width="22.7109375" style="6" customWidth="1"/>
    <col min="4" max="4" width="23.7109375" style="6" customWidth="1"/>
    <col min="5" max="5" width="43.28515625" style="48" customWidth="1"/>
    <col min="6" max="6" width="11.42578125" style="6"/>
    <col min="7" max="7" width="15.5703125" style="120" customWidth="1"/>
    <col min="8" max="16384" width="11.42578125" style="6"/>
  </cols>
  <sheetData>
    <row r="1" spans="1:5" ht="15.75" x14ac:dyDescent="0.25">
      <c r="A1" s="729" t="s">
        <v>24</v>
      </c>
      <c r="B1" s="729"/>
      <c r="C1" s="729"/>
      <c r="D1" s="729"/>
      <c r="E1" s="729"/>
    </row>
    <row r="2" spans="1:5" x14ac:dyDescent="0.2">
      <c r="A2" s="730" t="s">
        <v>25</v>
      </c>
      <c r="B2" s="730"/>
      <c r="C2" s="730"/>
      <c r="D2" s="730"/>
      <c r="E2" s="730"/>
    </row>
    <row r="5" spans="1:5" ht="37.5" customHeight="1" x14ac:dyDescent="0.2">
      <c r="A5" s="726" t="s">
        <v>58</v>
      </c>
      <c r="B5" s="726"/>
      <c r="C5" s="121"/>
      <c r="D5" s="727" t="s">
        <v>214</v>
      </c>
      <c r="E5" s="728"/>
    </row>
    <row r="6" spans="1:5" ht="45.75" customHeight="1" x14ac:dyDescent="0.2">
      <c r="A6" s="731" t="s">
        <v>26</v>
      </c>
      <c r="B6" s="731" t="s">
        <v>12</v>
      </c>
      <c r="C6" s="733" t="s">
        <v>28</v>
      </c>
      <c r="D6" s="731" t="s">
        <v>1</v>
      </c>
      <c r="E6" s="732" t="s">
        <v>27</v>
      </c>
    </row>
    <row r="7" spans="1:5" ht="17.25" customHeight="1" thickBot="1" x14ac:dyDescent="0.25">
      <c r="A7" s="731"/>
      <c r="B7" s="731"/>
      <c r="C7" s="733"/>
      <c r="D7" s="731"/>
      <c r="E7" s="732"/>
    </row>
    <row r="8" spans="1:5" ht="12.75" hidden="1" customHeight="1" x14ac:dyDescent="0.2">
      <c r="A8" s="731"/>
      <c r="B8" s="731"/>
      <c r="C8" s="733"/>
      <c r="D8" s="731"/>
      <c r="E8" s="732"/>
    </row>
    <row r="9" spans="1:5" x14ac:dyDescent="0.2">
      <c r="A9" s="548">
        <v>1</v>
      </c>
      <c r="B9" s="549" t="s">
        <v>215</v>
      </c>
      <c r="C9" s="6">
        <v>1</v>
      </c>
      <c r="D9" s="550" t="s">
        <v>3</v>
      </c>
      <c r="E9" s="234">
        <v>49238.55</v>
      </c>
    </row>
    <row r="10" spans="1:5" ht="18" customHeight="1" x14ac:dyDescent="0.2">
      <c r="A10" s="548">
        <f>A9+1</f>
        <v>2</v>
      </c>
      <c r="B10" s="108" t="s">
        <v>29</v>
      </c>
      <c r="C10" s="6">
        <v>7</v>
      </c>
      <c r="D10" s="550" t="s">
        <v>3</v>
      </c>
      <c r="E10" s="231">
        <v>20768.060000000001</v>
      </c>
    </row>
    <row r="11" spans="1:5" ht="18" customHeight="1" x14ac:dyDescent="0.2">
      <c r="A11" s="548">
        <v>3</v>
      </c>
      <c r="B11" s="226" t="s">
        <v>308</v>
      </c>
      <c r="C11" s="6">
        <v>1</v>
      </c>
      <c r="D11" s="550" t="s">
        <v>3</v>
      </c>
      <c r="E11" s="223">
        <v>18224.82</v>
      </c>
    </row>
    <row r="12" spans="1:5" ht="18" customHeight="1" x14ac:dyDescent="0.2">
      <c r="A12" s="548">
        <v>4</v>
      </c>
      <c r="B12" s="226" t="s">
        <v>309</v>
      </c>
      <c r="C12" s="6">
        <v>1</v>
      </c>
      <c r="D12" s="550" t="s">
        <v>3</v>
      </c>
      <c r="E12" s="228">
        <v>10865.02</v>
      </c>
    </row>
    <row r="13" spans="1:5" ht="29.25" customHeight="1" x14ac:dyDescent="0.2">
      <c r="A13" s="548">
        <v>5</v>
      </c>
      <c r="B13" s="229" t="s">
        <v>69</v>
      </c>
      <c r="C13" s="6">
        <v>1</v>
      </c>
      <c r="D13" s="550" t="s">
        <v>3</v>
      </c>
      <c r="E13" s="125">
        <v>8620.85</v>
      </c>
    </row>
    <row r="14" spans="1:5" ht="18" customHeight="1" x14ac:dyDescent="0.2">
      <c r="A14" s="548">
        <v>6</v>
      </c>
      <c r="B14" s="551" t="s">
        <v>32</v>
      </c>
      <c r="C14" s="6">
        <v>1</v>
      </c>
      <c r="D14" s="550" t="s">
        <v>3</v>
      </c>
      <c r="E14" s="181">
        <v>8396.43</v>
      </c>
    </row>
    <row r="15" spans="1:5" ht="18" customHeight="1" x14ac:dyDescent="0.2">
      <c r="A15" s="548">
        <v>7</v>
      </c>
      <c r="B15" s="226" t="s">
        <v>70</v>
      </c>
      <c r="C15" s="6">
        <v>1</v>
      </c>
      <c r="D15" s="550" t="s">
        <v>3</v>
      </c>
      <c r="E15" s="228">
        <v>13236.82</v>
      </c>
    </row>
    <row r="16" spans="1:5" ht="18" customHeight="1" x14ac:dyDescent="0.2">
      <c r="A16" s="548">
        <v>8</v>
      </c>
      <c r="B16" s="518" t="s">
        <v>9</v>
      </c>
      <c r="C16" s="6">
        <v>1</v>
      </c>
      <c r="D16" s="550" t="s">
        <v>3</v>
      </c>
      <c r="E16" s="125">
        <v>21403.87</v>
      </c>
    </row>
    <row r="17" spans="1:7" ht="18" customHeight="1" x14ac:dyDescent="0.2">
      <c r="A17" s="548">
        <v>9</v>
      </c>
      <c r="B17" s="518" t="s">
        <v>139</v>
      </c>
      <c r="C17" s="6">
        <v>1</v>
      </c>
      <c r="D17" s="550" t="s">
        <v>3</v>
      </c>
      <c r="E17" s="125">
        <v>8620.85</v>
      </c>
    </row>
    <row r="18" spans="1:7" ht="18" customHeight="1" x14ac:dyDescent="0.2">
      <c r="A18" s="548">
        <v>10</v>
      </c>
      <c r="B18" s="124" t="s">
        <v>77</v>
      </c>
      <c r="C18" s="6">
        <v>1</v>
      </c>
      <c r="D18" s="550" t="s">
        <v>3</v>
      </c>
      <c r="E18" s="181">
        <v>12039.46</v>
      </c>
      <c r="G18" s="431"/>
    </row>
    <row r="19" spans="1:7" ht="18" customHeight="1" x14ac:dyDescent="0.2">
      <c r="A19" s="548">
        <v>11</v>
      </c>
      <c r="B19" s="124" t="s">
        <v>56</v>
      </c>
      <c r="C19" s="6">
        <v>1</v>
      </c>
      <c r="D19" s="550" t="s">
        <v>3</v>
      </c>
      <c r="E19" s="378">
        <v>8396.43</v>
      </c>
      <c r="G19" s="431"/>
    </row>
    <row r="20" spans="1:7" ht="18" customHeight="1" x14ac:dyDescent="0.2">
      <c r="A20" s="548">
        <v>12</v>
      </c>
      <c r="B20" s="124" t="s">
        <v>78</v>
      </c>
      <c r="C20" s="6">
        <v>1</v>
      </c>
      <c r="D20" s="550" t="s">
        <v>3</v>
      </c>
      <c r="E20" s="181">
        <v>10865.02</v>
      </c>
      <c r="G20" s="431"/>
    </row>
    <row r="21" spans="1:7" ht="18" customHeight="1" x14ac:dyDescent="0.2">
      <c r="A21" s="548">
        <v>13</v>
      </c>
      <c r="B21" s="124" t="s">
        <v>139</v>
      </c>
      <c r="C21" s="6">
        <v>2</v>
      </c>
      <c r="D21" s="550" t="s">
        <v>3</v>
      </c>
      <c r="E21" s="181">
        <v>8620.85</v>
      </c>
      <c r="G21" s="431"/>
    </row>
    <row r="22" spans="1:7" ht="18" customHeight="1" x14ac:dyDescent="0.2">
      <c r="A22" s="548">
        <v>14</v>
      </c>
      <c r="B22" s="124" t="s">
        <v>33</v>
      </c>
      <c r="C22" s="6">
        <v>1</v>
      </c>
      <c r="D22" s="550" t="s">
        <v>3</v>
      </c>
      <c r="E22" s="378">
        <v>8396.43</v>
      </c>
      <c r="G22" s="431"/>
    </row>
    <row r="23" spans="1:7" ht="18" customHeight="1" x14ac:dyDescent="0.2">
      <c r="A23" s="548">
        <v>15</v>
      </c>
      <c r="B23" s="124" t="s">
        <v>79</v>
      </c>
      <c r="C23" s="6">
        <v>1</v>
      </c>
      <c r="D23" s="550" t="s">
        <v>3</v>
      </c>
      <c r="E23" s="181">
        <v>13255</v>
      </c>
      <c r="G23" s="431"/>
    </row>
    <row r="24" spans="1:7" ht="18" customHeight="1" x14ac:dyDescent="0.2">
      <c r="A24" s="548">
        <v>16</v>
      </c>
      <c r="B24" s="124" t="s">
        <v>32</v>
      </c>
      <c r="C24" s="6">
        <v>1</v>
      </c>
      <c r="D24" s="550" t="s">
        <v>3</v>
      </c>
      <c r="E24" s="378">
        <v>8396.43</v>
      </c>
      <c r="G24" s="431"/>
    </row>
    <row r="25" spans="1:7" ht="18" customHeight="1" x14ac:dyDescent="0.2">
      <c r="A25" s="548">
        <v>17</v>
      </c>
      <c r="B25" s="124" t="s">
        <v>33</v>
      </c>
      <c r="C25" s="6">
        <v>1</v>
      </c>
      <c r="D25" s="550" t="s">
        <v>3</v>
      </c>
      <c r="E25" s="378">
        <v>8396.43</v>
      </c>
      <c r="G25" s="431"/>
    </row>
    <row r="26" spans="1:7" ht="18" customHeight="1" x14ac:dyDescent="0.2">
      <c r="A26" s="548">
        <v>18</v>
      </c>
      <c r="B26" s="124" t="s">
        <v>82</v>
      </c>
      <c r="C26" s="6">
        <v>1</v>
      </c>
      <c r="D26" s="550" t="s">
        <v>3</v>
      </c>
      <c r="E26" s="181">
        <v>13236.82</v>
      </c>
      <c r="G26" s="431"/>
    </row>
    <row r="27" spans="1:7" ht="18" customHeight="1" x14ac:dyDescent="0.2">
      <c r="A27" s="548">
        <v>19</v>
      </c>
      <c r="B27" s="124" t="s">
        <v>175</v>
      </c>
      <c r="C27" s="6">
        <v>1</v>
      </c>
      <c r="D27" s="550" t="s">
        <v>3</v>
      </c>
      <c r="E27" s="378">
        <v>8396.43</v>
      </c>
      <c r="G27" s="431"/>
    </row>
    <row r="28" spans="1:7" ht="18" customHeight="1" x14ac:dyDescent="0.2">
      <c r="A28" s="548">
        <v>20</v>
      </c>
      <c r="B28" s="123" t="s">
        <v>83</v>
      </c>
      <c r="C28" s="6">
        <v>1</v>
      </c>
      <c r="D28" s="550" t="s">
        <v>3</v>
      </c>
      <c r="E28" s="181">
        <v>13236.82</v>
      </c>
    </row>
    <row r="29" spans="1:7" ht="18" customHeight="1" x14ac:dyDescent="0.2">
      <c r="A29" s="548">
        <v>21</v>
      </c>
      <c r="B29" s="123" t="s">
        <v>32</v>
      </c>
      <c r="C29" s="6">
        <v>1</v>
      </c>
      <c r="D29" s="550" t="s">
        <v>3</v>
      </c>
      <c r="E29" s="181">
        <v>8620.85</v>
      </c>
    </row>
    <row r="30" spans="1:7" ht="18" customHeight="1" x14ac:dyDescent="0.2">
      <c r="A30" s="548">
        <v>22</v>
      </c>
      <c r="B30" s="123" t="s">
        <v>33</v>
      </c>
      <c r="C30" s="6">
        <v>1</v>
      </c>
      <c r="D30" s="550" t="s">
        <v>3</v>
      </c>
      <c r="E30" s="181">
        <v>8396.43</v>
      </c>
    </row>
    <row r="31" spans="1:7" ht="18" customHeight="1" x14ac:dyDescent="0.2">
      <c r="A31" s="548">
        <v>23</v>
      </c>
      <c r="B31" s="402" t="s">
        <v>100</v>
      </c>
      <c r="C31" s="6">
        <v>1</v>
      </c>
      <c r="D31" s="550" t="s">
        <v>3</v>
      </c>
      <c r="E31" s="491">
        <v>14455.14</v>
      </c>
    </row>
    <row r="32" spans="1:7" ht="18" customHeight="1" x14ac:dyDescent="0.2">
      <c r="A32" s="548">
        <v>24</v>
      </c>
      <c r="B32" s="488" t="s">
        <v>97</v>
      </c>
      <c r="C32" s="6">
        <v>1</v>
      </c>
      <c r="D32" s="550" t="s">
        <v>3</v>
      </c>
      <c r="E32" s="492">
        <v>8620.85</v>
      </c>
    </row>
    <row r="33" spans="1:7" ht="28.5" customHeight="1" x14ac:dyDescent="0.2">
      <c r="A33" s="726" t="s">
        <v>59</v>
      </c>
      <c r="B33" s="726"/>
      <c r="C33" s="142"/>
      <c r="D33" s="727" t="s">
        <v>214</v>
      </c>
      <c r="E33" s="728"/>
    </row>
    <row r="34" spans="1:7" ht="18" customHeight="1" x14ac:dyDescent="0.2">
      <c r="A34" s="731" t="s">
        <v>26</v>
      </c>
      <c r="B34" s="731" t="s">
        <v>12</v>
      </c>
      <c r="C34" s="733" t="s">
        <v>28</v>
      </c>
      <c r="D34" s="731" t="s">
        <v>1</v>
      </c>
      <c r="E34" s="732" t="s">
        <v>27</v>
      </c>
    </row>
    <row r="35" spans="1:7" ht="18" customHeight="1" x14ac:dyDescent="0.2">
      <c r="A35" s="731"/>
      <c r="B35" s="731"/>
      <c r="C35" s="733"/>
      <c r="D35" s="731"/>
      <c r="E35" s="732"/>
    </row>
    <row r="36" spans="1:7" ht="18" customHeight="1" x14ac:dyDescent="0.2">
      <c r="A36" s="731"/>
      <c r="B36" s="731"/>
      <c r="C36" s="733"/>
      <c r="D36" s="731"/>
      <c r="E36" s="732"/>
    </row>
    <row r="37" spans="1:7" s="112" customFormat="1" ht="18" customHeight="1" x14ac:dyDescent="0.2">
      <c r="A37" s="195">
        <v>26</v>
      </c>
      <c r="B37" s="123" t="s">
        <v>136</v>
      </c>
      <c r="C37" s="193">
        <v>1</v>
      </c>
      <c r="D37" s="550" t="s">
        <v>3</v>
      </c>
      <c r="E37" s="126">
        <v>29697.200000000001</v>
      </c>
      <c r="G37" s="194"/>
    </row>
    <row r="38" spans="1:7" s="112" customFormat="1" ht="18" customHeight="1" x14ac:dyDescent="0.2">
      <c r="A38" s="195">
        <v>27</v>
      </c>
      <c r="B38" s="123" t="s">
        <v>72</v>
      </c>
      <c r="C38" s="196">
        <v>1</v>
      </c>
      <c r="D38" s="550" t="s">
        <v>3</v>
      </c>
      <c r="E38" s="125">
        <v>16981.02</v>
      </c>
      <c r="G38" s="194"/>
    </row>
    <row r="39" spans="1:7" s="112" customFormat="1" ht="18" customHeight="1" x14ac:dyDescent="0.2">
      <c r="A39" s="195">
        <v>28</v>
      </c>
      <c r="B39" s="123" t="s">
        <v>176</v>
      </c>
      <c r="C39" s="196">
        <v>1</v>
      </c>
      <c r="D39" s="550" t="s">
        <v>3</v>
      </c>
      <c r="E39" s="181">
        <v>10865.02</v>
      </c>
      <c r="G39" s="194"/>
    </row>
    <row r="40" spans="1:7" s="112" customFormat="1" ht="18" customHeight="1" x14ac:dyDescent="0.2">
      <c r="A40" s="195">
        <v>29</v>
      </c>
      <c r="B40" s="123" t="s">
        <v>178</v>
      </c>
      <c r="C40" s="196">
        <v>1</v>
      </c>
      <c r="D40" s="550" t="s">
        <v>3</v>
      </c>
      <c r="E40" s="131">
        <v>15709.4</v>
      </c>
      <c r="G40" s="194"/>
    </row>
    <row r="41" spans="1:7" s="112" customFormat="1" ht="18" hidden="1" customHeight="1" x14ac:dyDescent="0.2">
      <c r="A41" s="195">
        <v>54</v>
      </c>
      <c r="B41" s="123" t="s">
        <v>32</v>
      </c>
      <c r="C41" s="196">
        <v>1</v>
      </c>
      <c r="D41" s="550" t="s">
        <v>3</v>
      </c>
      <c r="E41" s="125">
        <v>4969.96</v>
      </c>
      <c r="G41" s="194"/>
    </row>
    <row r="42" spans="1:7" ht="18" hidden="1" customHeight="1" x14ac:dyDescent="0.2">
      <c r="A42" s="195">
        <v>54</v>
      </c>
      <c r="B42" s="123" t="s">
        <v>153</v>
      </c>
      <c r="C42" s="196">
        <v>1</v>
      </c>
      <c r="D42" s="550" t="s">
        <v>3</v>
      </c>
      <c r="E42" s="125">
        <v>11719.9</v>
      </c>
    </row>
    <row r="43" spans="1:7" ht="39" customHeight="1" x14ac:dyDescent="0.2">
      <c r="A43" s="726" t="s">
        <v>60</v>
      </c>
      <c r="B43" s="726"/>
      <c r="C43" s="142"/>
      <c r="D43" s="727" t="s">
        <v>214</v>
      </c>
      <c r="E43" s="728"/>
    </row>
    <row r="44" spans="1:7" ht="18" customHeight="1" x14ac:dyDescent="0.2">
      <c r="A44" s="731" t="s">
        <v>26</v>
      </c>
      <c r="B44" s="731" t="s">
        <v>12</v>
      </c>
      <c r="C44" s="733" t="s">
        <v>28</v>
      </c>
      <c r="D44" s="731" t="s">
        <v>1</v>
      </c>
      <c r="E44" s="732" t="s">
        <v>27</v>
      </c>
    </row>
    <row r="45" spans="1:7" ht="18" customHeight="1" x14ac:dyDescent="0.2">
      <c r="A45" s="731"/>
      <c r="B45" s="731"/>
      <c r="C45" s="733"/>
      <c r="D45" s="731"/>
      <c r="E45" s="732"/>
    </row>
    <row r="46" spans="1:7" ht="18" customHeight="1" x14ac:dyDescent="0.2">
      <c r="A46" s="731"/>
      <c r="B46" s="731"/>
      <c r="C46" s="733"/>
      <c r="D46" s="731"/>
      <c r="E46" s="732"/>
    </row>
    <row r="47" spans="1:7" ht="18" customHeight="1" x14ac:dyDescent="0.2">
      <c r="A47" s="548">
        <v>30</v>
      </c>
      <c r="B47" s="124" t="s">
        <v>173</v>
      </c>
      <c r="C47" s="6">
        <v>1</v>
      </c>
      <c r="D47" s="550" t="s">
        <v>3</v>
      </c>
      <c r="E47" s="165">
        <v>29669.38</v>
      </c>
      <c r="F47" s="165"/>
    </row>
    <row r="48" spans="1:7" ht="18" hidden="1" customHeight="1" x14ac:dyDescent="0.2">
      <c r="A48" s="548">
        <f>A47+1</f>
        <v>31</v>
      </c>
      <c r="B48" s="123" t="s">
        <v>73</v>
      </c>
      <c r="C48" s="6">
        <v>2</v>
      </c>
      <c r="D48" s="550" t="s">
        <v>3</v>
      </c>
      <c r="E48" s="127">
        <v>20795.88</v>
      </c>
      <c r="F48" s="131"/>
    </row>
    <row r="49" spans="1:6" ht="18" customHeight="1" x14ac:dyDescent="0.2">
      <c r="A49" s="548">
        <v>31</v>
      </c>
      <c r="B49" s="123" t="s">
        <v>445</v>
      </c>
      <c r="C49" s="6">
        <v>1</v>
      </c>
      <c r="D49" s="550" t="s">
        <v>3</v>
      </c>
      <c r="E49" s="131">
        <v>20768.060000000001</v>
      </c>
      <c r="F49" s="131"/>
    </row>
    <row r="50" spans="1:6" ht="18" customHeight="1" x14ac:dyDescent="0.2">
      <c r="A50" s="548">
        <v>32</v>
      </c>
      <c r="B50" s="123" t="s">
        <v>310</v>
      </c>
      <c r="C50" s="6">
        <v>1</v>
      </c>
      <c r="D50" s="550" t="s">
        <v>3</v>
      </c>
      <c r="E50" s="131">
        <v>15681.59</v>
      </c>
      <c r="F50" s="131"/>
    </row>
    <row r="51" spans="1:6" ht="18" customHeight="1" x14ac:dyDescent="0.2">
      <c r="A51" s="548">
        <v>33</v>
      </c>
      <c r="B51" s="124" t="s">
        <v>446</v>
      </c>
      <c r="C51" s="6">
        <v>2</v>
      </c>
      <c r="D51" s="550" t="s">
        <v>3</v>
      </c>
      <c r="E51" s="131">
        <v>10865.02</v>
      </c>
      <c r="F51" s="131"/>
    </row>
    <row r="52" spans="1:6" ht="18" customHeight="1" x14ac:dyDescent="0.2">
      <c r="A52" s="548">
        <v>34</v>
      </c>
      <c r="B52" s="124" t="s">
        <v>447</v>
      </c>
      <c r="C52" s="6">
        <v>1</v>
      </c>
      <c r="D52" s="550" t="s">
        <v>3</v>
      </c>
      <c r="E52" s="181">
        <v>8620.85</v>
      </c>
      <c r="F52" s="181"/>
    </row>
    <row r="53" spans="1:6" ht="18" customHeight="1" x14ac:dyDescent="0.2">
      <c r="A53" s="548">
        <v>35</v>
      </c>
      <c r="B53" s="123" t="s">
        <v>192</v>
      </c>
      <c r="C53" s="6">
        <v>1</v>
      </c>
      <c r="D53" s="550" t="s">
        <v>3</v>
      </c>
      <c r="E53" s="131">
        <v>10865.02</v>
      </c>
    </row>
    <row r="54" spans="1:6" ht="39" customHeight="1" x14ac:dyDescent="0.2">
      <c r="A54" s="726" t="s">
        <v>61</v>
      </c>
      <c r="B54" s="726"/>
      <c r="C54" s="121"/>
      <c r="D54" s="727" t="s">
        <v>214</v>
      </c>
      <c r="E54" s="728"/>
    </row>
    <row r="55" spans="1:6" ht="18" customHeight="1" x14ac:dyDescent="0.2">
      <c r="A55" s="731" t="s">
        <v>26</v>
      </c>
      <c r="B55" s="731" t="s">
        <v>12</v>
      </c>
      <c r="C55" s="733" t="s">
        <v>28</v>
      </c>
      <c r="D55" s="731" t="s">
        <v>1</v>
      </c>
      <c r="E55" s="732" t="s">
        <v>27</v>
      </c>
    </row>
    <row r="56" spans="1:6" ht="18" customHeight="1" x14ac:dyDescent="0.2">
      <c r="A56" s="731"/>
      <c r="B56" s="731"/>
      <c r="C56" s="733"/>
      <c r="D56" s="731"/>
      <c r="E56" s="732"/>
    </row>
    <row r="57" spans="1:6" ht="18" customHeight="1" x14ac:dyDescent="0.2">
      <c r="A57" s="731"/>
      <c r="B57" s="731"/>
      <c r="C57" s="733"/>
      <c r="D57" s="731"/>
      <c r="E57" s="732"/>
    </row>
    <row r="58" spans="1:6" ht="18" customHeight="1" x14ac:dyDescent="0.2">
      <c r="A58" s="379">
        <v>36</v>
      </c>
      <c r="B58" s="123" t="s">
        <v>30</v>
      </c>
      <c r="C58" s="6">
        <v>1</v>
      </c>
      <c r="D58" s="550" t="s">
        <v>3</v>
      </c>
      <c r="E58" s="131">
        <v>18224.82</v>
      </c>
    </row>
    <row r="59" spans="1:6" ht="18" hidden="1" customHeight="1" x14ac:dyDescent="0.2">
      <c r="A59" s="548">
        <f>A58+1</f>
        <v>37</v>
      </c>
      <c r="B59" s="123" t="s">
        <v>91</v>
      </c>
      <c r="C59" s="6">
        <f>C58</f>
        <v>1</v>
      </c>
      <c r="D59" s="550" t="s">
        <v>3</v>
      </c>
      <c r="E59" s="114">
        <v>9747.58</v>
      </c>
    </row>
    <row r="60" spans="1:6" ht="18" customHeight="1" x14ac:dyDescent="0.2">
      <c r="A60" s="379">
        <v>37</v>
      </c>
      <c r="B60" s="123" t="s">
        <v>266</v>
      </c>
      <c r="C60" s="6">
        <v>1</v>
      </c>
      <c r="D60" s="550" t="s">
        <v>3</v>
      </c>
      <c r="E60" s="334">
        <v>10865.02</v>
      </c>
    </row>
    <row r="61" spans="1:6" ht="18" customHeight="1" x14ac:dyDescent="0.2">
      <c r="A61" s="379">
        <v>38</v>
      </c>
      <c r="B61" s="123" t="s">
        <v>267</v>
      </c>
      <c r="C61" s="6">
        <v>2</v>
      </c>
      <c r="D61" s="550"/>
      <c r="E61" s="334">
        <v>8620.85</v>
      </c>
    </row>
    <row r="62" spans="1:6" ht="18" customHeight="1" x14ac:dyDescent="0.2">
      <c r="A62" s="379">
        <v>39</v>
      </c>
      <c r="B62" s="123" t="s">
        <v>148</v>
      </c>
      <c r="C62" s="6">
        <v>3</v>
      </c>
      <c r="D62" s="550" t="s">
        <v>3</v>
      </c>
      <c r="E62" s="284">
        <v>8396.43</v>
      </c>
    </row>
    <row r="63" spans="1:6" ht="18" customHeight="1" x14ac:dyDescent="0.2">
      <c r="A63" s="379">
        <v>40</v>
      </c>
      <c r="B63" s="123" t="s">
        <v>138</v>
      </c>
      <c r="C63" s="6">
        <v>1</v>
      </c>
      <c r="D63" s="550" t="s">
        <v>3</v>
      </c>
      <c r="E63" s="334">
        <v>8620.85</v>
      </c>
    </row>
    <row r="64" spans="1:6" ht="18" customHeight="1" x14ac:dyDescent="0.2">
      <c r="A64" s="379">
        <v>41</v>
      </c>
      <c r="B64" s="123" t="s">
        <v>92</v>
      </c>
      <c r="C64" s="6">
        <v>2</v>
      </c>
      <c r="D64" s="550" t="s">
        <v>3</v>
      </c>
      <c r="E64" s="284">
        <v>8396.43</v>
      </c>
    </row>
    <row r="65" spans="1:5" ht="18" customHeight="1" x14ac:dyDescent="0.2">
      <c r="A65" s="379">
        <v>42</v>
      </c>
      <c r="B65" s="123" t="s">
        <v>10</v>
      </c>
      <c r="C65" s="6">
        <v>1</v>
      </c>
      <c r="D65" s="550" t="s">
        <v>3</v>
      </c>
      <c r="E65" s="547">
        <v>9181.89</v>
      </c>
    </row>
    <row r="66" spans="1:5" ht="18" customHeight="1" x14ac:dyDescent="0.2">
      <c r="A66" s="379">
        <v>43</v>
      </c>
      <c r="B66" s="123" t="s">
        <v>451</v>
      </c>
      <c r="C66" s="6">
        <v>1</v>
      </c>
      <c r="D66" s="550" t="s">
        <v>3</v>
      </c>
      <c r="E66" s="547">
        <v>9181.89</v>
      </c>
    </row>
    <row r="67" spans="1:5" ht="18" customHeight="1" x14ac:dyDescent="0.2">
      <c r="A67" s="379">
        <v>44</v>
      </c>
      <c r="B67" s="81" t="s">
        <v>446</v>
      </c>
      <c r="C67" s="6">
        <v>4</v>
      </c>
      <c r="D67" s="192" t="s">
        <v>3</v>
      </c>
      <c r="E67" s="284">
        <v>8396.43</v>
      </c>
    </row>
    <row r="68" spans="1:5" ht="18" hidden="1" customHeight="1" x14ac:dyDescent="0.2">
      <c r="A68" s="379">
        <v>45</v>
      </c>
      <c r="B68" s="123" t="s">
        <v>150</v>
      </c>
      <c r="D68" s="550"/>
      <c r="E68" s="114">
        <v>4973.08</v>
      </c>
    </row>
    <row r="69" spans="1:5" ht="18" customHeight="1" x14ac:dyDescent="0.2">
      <c r="A69" s="379">
        <v>46</v>
      </c>
      <c r="B69" s="129" t="s">
        <v>179</v>
      </c>
      <c r="C69" s="6">
        <v>1</v>
      </c>
      <c r="D69" s="550" t="s">
        <v>3</v>
      </c>
      <c r="E69" s="181">
        <v>10865.02</v>
      </c>
    </row>
    <row r="70" spans="1:5" ht="18" customHeight="1" x14ac:dyDescent="0.2">
      <c r="A70" s="379">
        <v>47</v>
      </c>
      <c r="B70" s="123" t="s">
        <v>193</v>
      </c>
      <c r="C70" s="6">
        <v>1</v>
      </c>
      <c r="D70" s="550" t="s">
        <v>3</v>
      </c>
      <c r="E70" s="181">
        <v>23311.3</v>
      </c>
    </row>
    <row r="71" spans="1:5" ht="18" customHeight="1" x14ac:dyDescent="0.2">
      <c r="A71" s="379">
        <v>48</v>
      </c>
      <c r="B71" s="123" t="s">
        <v>194</v>
      </c>
      <c r="C71" s="6">
        <v>1</v>
      </c>
      <c r="D71" s="550" t="s">
        <v>3</v>
      </c>
      <c r="E71" s="181">
        <v>10865.02</v>
      </c>
    </row>
    <row r="72" spans="1:5" ht="18" customHeight="1" x14ac:dyDescent="0.2">
      <c r="A72" s="379">
        <v>49</v>
      </c>
      <c r="B72" s="123" t="s">
        <v>137</v>
      </c>
      <c r="C72" s="6">
        <v>17</v>
      </c>
      <c r="D72" s="550" t="s">
        <v>3</v>
      </c>
      <c r="E72" s="271">
        <v>8620.85</v>
      </c>
    </row>
    <row r="73" spans="1:5" ht="39" customHeight="1" x14ac:dyDescent="0.2">
      <c r="A73" s="726" t="s">
        <v>62</v>
      </c>
      <c r="B73" s="726"/>
      <c r="C73" s="121"/>
      <c r="D73" s="727" t="s">
        <v>214</v>
      </c>
      <c r="E73" s="728"/>
    </row>
    <row r="74" spans="1:5" ht="18" customHeight="1" x14ac:dyDescent="0.2">
      <c r="A74" s="731" t="s">
        <v>26</v>
      </c>
      <c r="B74" s="731" t="s">
        <v>12</v>
      </c>
      <c r="C74" s="733" t="s">
        <v>28</v>
      </c>
      <c r="D74" s="731" t="s">
        <v>1</v>
      </c>
      <c r="E74" s="732" t="s">
        <v>27</v>
      </c>
    </row>
    <row r="75" spans="1:5" ht="18" customHeight="1" x14ac:dyDescent="0.2">
      <c r="A75" s="731"/>
      <c r="B75" s="731"/>
      <c r="C75" s="733"/>
      <c r="D75" s="731"/>
      <c r="E75" s="732"/>
    </row>
    <row r="76" spans="1:5" ht="18" customHeight="1" thickBot="1" x14ac:dyDescent="0.25">
      <c r="A76" s="731"/>
      <c r="B76" s="731"/>
      <c r="C76" s="733"/>
      <c r="D76" s="731"/>
      <c r="E76" s="732"/>
    </row>
    <row r="77" spans="1:5" ht="18" customHeight="1" x14ac:dyDescent="0.2">
      <c r="A77" s="548">
        <v>49</v>
      </c>
      <c r="B77" s="518" t="s">
        <v>88</v>
      </c>
      <c r="C77" s="6">
        <v>1</v>
      </c>
      <c r="D77" s="550" t="s">
        <v>3</v>
      </c>
      <c r="E77" s="535">
        <v>10865.02</v>
      </c>
    </row>
    <row r="78" spans="1:5" ht="18" hidden="1" customHeight="1" x14ac:dyDescent="0.2">
      <c r="A78" s="67" t="s">
        <v>101</v>
      </c>
      <c r="B78" s="140" t="s">
        <v>89</v>
      </c>
      <c r="C78" s="6">
        <v>1</v>
      </c>
      <c r="D78" s="550" t="s">
        <v>3</v>
      </c>
      <c r="E78" s="114">
        <v>6125.98</v>
      </c>
    </row>
    <row r="79" spans="1:5" ht="18" customHeight="1" x14ac:dyDescent="0.2">
      <c r="A79" s="67"/>
      <c r="B79" s="140" t="s">
        <v>453</v>
      </c>
      <c r="C79" s="6">
        <v>1</v>
      </c>
      <c r="D79" s="557" t="s">
        <v>3</v>
      </c>
      <c r="E79" s="492">
        <v>8396.43</v>
      </c>
    </row>
    <row r="80" spans="1:5" ht="39" customHeight="1" x14ac:dyDescent="0.2">
      <c r="A80" s="726" t="s">
        <v>63</v>
      </c>
      <c r="B80" s="726"/>
      <c r="C80" s="121"/>
      <c r="D80" s="727" t="s">
        <v>214</v>
      </c>
      <c r="E80" s="728"/>
    </row>
    <row r="81" spans="1:5" ht="18" customHeight="1" x14ac:dyDescent="0.2">
      <c r="A81" s="731" t="s">
        <v>26</v>
      </c>
      <c r="B81" s="731" t="s">
        <v>12</v>
      </c>
      <c r="C81" s="733" t="s">
        <v>28</v>
      </c>
      <c r="D81" s="731" t="s">
        <v>1</v>
      </c>
      <c r="E81" s="732" t="s">
        <v>27</v>
      </c>
    </row>
    <row r="82" spans="1:5" ht="18" customHeight="1" x14ac:dyDescent="0.2">
      <c r="A82" s="731"/>
      <c r="B82" s="731"/>
      <c r="C82" s="733"/>
      <c r="D82" s="731"/>
      <c r="E82" s="732"/>
    </row>
    <row r="83" spans="1:5" ht="18" customHeight="1" x14ac:dyDescent="0.2">
      <c r="A83" s="731"/>
      <c r="B83" s="731"/>
      <c r="C83" s="733"/>
      <c r="D83" s="731"/>
      <c r="E83" s="732"/>
    </row>
    <row r="84" spans="1:5" ht="18" customHeight="1" x14ac:dyDescent="0.2">
      <c r="A84" s="548">
        <v>50</v>
      </c>
      <c r="B84" s="518" t="s">
        <v>183</v>
      </c>
      <c r="C84" s="6">
        <v>4</v>
      </c>
      <c r="D84" s="550" t="s">
        <v>3</v>
      </c>
      <c r="E84" s="284">
        <v>9181.89</v>
      </c>
    </row>
    <row r="85" spans="1:5" ht="18" hidden="1" customHeight="1" x14ac:dyDescent="0.2">
      <c r="A85" s="548" t="e">
        <f>#REF!+1</f>
        <v>#REF!</v>
      </c>
      <c r="B85" s="518" t="s">
        <v>183</v>
      </c>
      <c r="C85" s="6">
        <v>1</v>
      </c>
      <c r="D85" s="550" t="s">
        <v>3</v>
      </c>
      <c r="E85" s="141">
        <v>6103.08</v>
      </c>
    </row>
    <row r="86" spans="1:5" ht="18" hidden="1" customHeight="1" x14ac:dyDescent="0.2">
      <c r="A86" s="548" t="e">
        <f>A85+1</f>
        <v>#REF!</v>
      </c>
      <c r="B86" s="6" t="s">
        <v>184</v>
      </c>
      <c r="C86" s="6">
        <v>69</v>
      </c>
      <c r="D86" s="550" t="s">
        <v>3</v>
      </c>
      <c r="E86" s="329">
        <v>3843.04</v>
      </c>
    </row>
    <row r="87" spans="1:5" ht="18" hidden="1" customHeight="1" x14ac:dyDescent="0.2">
      <c r="A87" s="548" t="e">
        <f>A86+1</f>
        <v>#REF!</v>
      </c>
      <c r="B87" s="6" t="s">
        <v>184</v>
      </c>
      <c r="C87" s="6">
        <v>3</v>
      </c>
      <c r="D87" s="550" t="s">
        <v>3</v>
      </c>
      <c r="E87" s="329">
        <v>3843.04</v>
      </c>
    </row>
    <row r="88" spans="1:5" ht="18" customHeight="1" x14ac:dyDescent="0.2">
      <c r="A88" s="548"/>
      <c r="B88" s="81" t="s">
        <v>452</v>
      </c>
      <c r="C88" s="6">
        <v>6</v>
      </c>
      <c r="D88" s="550"/>
      <c r="E88" s="284">
        <v>8396.43</v>
      </c>
    </row>
    <row r="89" spans="1:5" ht="18" customHeight="1" x14ac:dyDescent="0.2">
      <c r="A89" s="548">
        <v>51</v>
      </c>
      <c r="B89" s="81" t="s">
        <v>36</v>
      </c>
      <c r="C89" s="6">
        <v>3</v>
      </c>
      <c r="D89" s="550" t="s">
        <v>3</v>
      </c>
      <c r="E89" s="284">
        <v>9181.89</v>
      </c>
    </row>
    <row r="90" spans="1:5" ht="39" customHeight="1" x14ac:dyDescent="0.2">
      <c r="A90" s="726" t="s">
        <v>64</v>
      </c>
      <c r="B90" s="726"/>
      <c r="C90" s="121"/>
      <c r="D90" s="727" t="s">
        <v>214</v>
      </c>
      <c r="E90" s="728"/>
    </row>
    <row r="91" spans="1:5" ht="18" customHeight="1" x14ac:dyDescent="0.2">
      <c r="A91" s="731" t="s">
        <v>26</v>
      </c>
      <c r="B91" s="731" t="s">
        <v>12</v>
      </c>
      <c r="C91" s="733" t="s">
        <v>28</v>
      </c>
      <c r="D91" s="731" t="s">
        <v>1</v>
      </c>
      <c r="E91" s="732" t="s">
        <v>27</v>
      </c>
    </row>
    <row r="92" spans="1:5" ht="18" customHeight="1" x14ac:dyDescent="0.2">
      <c r="A92" s="731"/>
      <c r="B92" s="731"/>
      <c r="C92" s="733"/>
      <c r="D92" s="731"/>
      <c r="E92" s="732"/>
    </row>
    <row r="93" spans="1:5" ht="18" customHeight="1" thickBot="1" x14ac:dyDescent="0.25">
      <c r="A93" s="731"/>
      <c r="B93" s="731"/>
      <c r="C93" s="733"/>
      <c r="D93" s="731"/>
      <c r="E93" s="732"/>
    </row>
    <row r="94" spans="1:5" ht="18" customHeight="1" x14ac:dyDescent="0.2">
      <c r="A94" s="198">
        <v>52</v>
      </c>
      <c r="B94" s="553" t="s">
        <v>142</v>
      </c>
      <c r="C94" s="197">
        <v>1</v>
      </c>
      <c r="D94" s="198" t="s">
        <v>3</v>
      </c>
      <c r="E94" s="387">
        <v>14455.14</v>
      </c>
    </row>
    <row r="95" spans="1:5" ht="18" customHeight="1" x14ac:dyDescent="0.2">
      <c r="A95" s="198">
        <v>53</v>
      </c>
      <c r="B95" s="78" t="s">
        <v>427</v>
      </c>
      <c r="C95" s="197">
        <v>2</v>
      </c>
      <c r="D95" s="198" t="s">
        <v>3</v>
      </c>
      <c r="E95" s="181">
        <v>8396.43</v>
      </c>
    </row>
    <row r="96" spans="1:5" ht="18" customHeight="1" x14ac:dyDescent="0.2">
      <c r="A96" s="198">
        <v>54</v>
      </c>
      <c r="B96" s="78" t="s">
        <v>448</v>
      </c>
      <c r="C96" s="192">
        <v>4</v>
      </c>
      <c r="D96" s="198" t="s">
        <v>3</v>
      </c>
      <c r="E96" s="181">
        <v>8396.43</v>
      </c>
    </row>
    <row r="97" spans="1:5" ht="39" customHeight="1" x14ac:dyDescent="0.2">
      <c r="A97" s="726" t="s">
        <v>65</v>
      </c>
      <c r="B97" s="726"/>
      <c r="C97" s="121"/>
      <c r="D97" s="727" t="s">
        <v>214</v>
      </c>
      <c r="E97" s="728"/>
    </row>
    <row r="98" spans="1:5" ht="18" customHeight="1" x14ac:dyDescent="0.2">
      <c r="A98" s="731" t="s">
        <v>26</v>
      </c>
      <c r="B98" s="731" t="s">
        <v>12</v>
      </c>
      <c r="C98" s="733" t="s">
        <v>28</v>
      </c>
      <c r="D98" s="731" t="s">
        <v>1</v>
      </c>
      <c r="E98" s="732" t="s">
        <v>27</v>
      </c>
    </row>
    <row r="99" spans="1:5" ht="18" customHeight="1" x14ac:dyDescent="0.2">
      <c r="A99" s="731"/>
      <c r="B99" s="731"/>
      <c r="C99" s="733"/>
      <c r="D99" s="731"/>
      <c r="E99" s="732"/>
    </row>
    <row r="100" spans="1:5" ht="18" customHeight="1" thickBot="1" x14ac:dyDescent="0.25">
      <c r="A100" s="731"/>
      <c r="B100" s="731"/>
      <c r="C100" s="733"/>
      <c r="D100" s="731"/>
      <c r="E100" s="732"/>
    </row>
    <row r="101" spans="1:5" ht="18" customHeight="1" x14ac:dyDescent="0.2">
      <c r="A101" s="548">
        <v>55</v>
      </c>
      <c r="B101" s="128" t="s">
        <v>74</v>
      </c>
      <c r="C101" s="6">
        <v>1</v>
      </c>
      <c r="D101" s="550" t="s">
        <v>3</v>
      </c>
      <c r="E101" s="372">
        <v>23311.3</v>
      </c>
    </row>
    <row r="102" spans="1:5" ht="18" customHeight="1" x14ac:dyDescent="0.2">
      <c r="A102" s="548">
        <v>56</v>
      </c>
      <c r="B102" s="128" t="s">
        <v>198</v>
      </c>
      <c r="C102" s="6">
        <v>1</v>
      </c>
      <c r="D102" s="550" t="s">
        <v>3</v>
      </c>
      <c r="E102" s="423">
        <v>20768.060000000001</v>
      </c>
    </row>
    <row r="103" spans="1:5" ht="18" customHeight="1" x14ac:dyDescent="0.2">
      <c r="A103" s="548">
        <v>57</v>
      </c>
      <c r="B103" s="128" t="s">
        <v>200</v>
      </c>
      <c r="C103" s="6">
        <v>1</v>
      </c>
      <c r="D103" s="550" t="s">
        <v>3</v>
      </c>
      <c r="E103" s="416">
        <v>10865.02</v>
      </c>
    </row>
    <row r="104" spans="1:5" ht="18" customHeight="1" x14ac:dyDescent="0.2">
      <c r="A104" s="548">
        <v>58</v>
      </c>
      <c r="B104" s="128" t="s">
        <v>202</v>
      </c>
      <c r="C104" s="6">
        <v>1</v>
      </c>
      <c r="D104" s="550" t="s">
        <v>3</v>
      </c>
      <c r="E104" s="416">
        <v>10865.02</v>
      </c>
    </row>
    <row r="105" spans="1:5" ht="18" customHeight="1" x14ac:dyDescent="0.2">
      <c r="A105" s="548">
        <v>59</v>
      </c>
      <c r="B105" s="128" t="s">
        <v>75</v>
      </c>
      <c r="C105" s="6">
        <v>1</v>
      </c>
      <c r="D105" s="550" t="s">
        <v>3</v>
      </c>
      <c r="E105" s="416">
        <v>10865.02</v>
      </c>
    </row>
    <row r="106" spans="1:5" ht="18" customHeight="1" x14ac:dyDescent="0.2">
      <c r="A106" s="548">
        <v>60</v>
      </c>
      <c r="B106" s="128" t="s">
        <v>76</v>
      </c>
      <c r="C106" s="6">
        <v>2</v>
      </c>
      <c r="D106" s="550" t="s">
        <v>3</v>
      </c>
      <c r="E106" s="181">
        <v>8396.43</v>
      </c>
    </row>
    <row r="107" spans="1:5" ht="18" customHeight="1" x14ac:dyDescent="0.2">
      <c r="A107" s="548">
        <v>61</v>
      </c>
      <c r="B107" s="128" t="s">
        <v>186</v>
      </c>
      <c r="C107" s="6">
        <v>2</v>
      </c>
      <c r="D107" s="550" t="s">
        <v>3</v>
      </c>
      <c r="E107" s="181">
        <v>8396.43</v>
      </c>
    </row>
    <row r="108" spans="1:5" ht="18" hidden="1" customHeight="1" x14ac:dyDescent="0.2">
      <c r="A108" s="548">
        <v>62</v>
      </c>
      <c r="B108" s="128" t="s">
        <v>32</v>
      </c>
      <c r="C108" s="6">
        <v>1</v>
      </c>
      <c r="D108" s="550" t="s">
        <v>3</v>
      </c>
      <c r="E108" s="127">
        <v>4973.08</v>
      </c>
    </row>
    <row r="109" spans="1:5" ht="39" customHeight="1" x14ac:dyDescent="0.2">
      <c r="A109" s="726" t="s">
        <v>66</v>
      </c>
      <c r="B109" s="726"/>
      <c r="C109" s="121"/>
      <c r="D109" s="727" t="s">
        <v>214</v>
      </c>
      <c r="E109" s="728"/>
    </row>
    <row r="110" spans="1:5" ht="18" customHeight="1" x14ac:dyDescent="0.2">
      <c r="A110" s="731" t="s">
        <v>26</v>
      </c>
      <c r="B110" s="731" t="s">
        <v>12</v>
      </c>
      <c r="C110" s="733" t="s">
        <v>28</v>
      </c>
      <c r="D110" s="731" t="s">
        <v>1</v>
      </c>
      <c r="E110" s="732" t="s">
        <v>27</v>
      </c>
    </row>
    <row r="111" spans="1:5" ht="18" customHeight="1" x14ac:dyDescent="0.2">
      <c r="A111" s="731"/>
      <c r="B111" s="731"/>
      <c r="C111" s="733"/>
      <c r="D111" s="731"/>
      <c r="E111" s="732"/>
    </row>
    <row r="112" spans="1:5" ht="18" customHeight="1" x14ac:dyDescent="0.2">
      <c r="A112" s="731"/>
      <c r="B112" s="731"/>
      <c r="C112" s="733"/>
      <c r="D112" s="731"/>
      <c r="E112" s="732"/>
    </row>
    <row r="113" spans="1:5" ht="18" customHeight="1" x14ac:dyDescent="0.2">
      <c r="A113" s="548">
        <v>62</v>
      </c>
      <c r="B113" s="78" t="s">
        <v>152</v>
      </c>
      <c r="C113" s="6">
        <v>1</v>
      </c>
      <c r="D113" s="550" t="s">
        <v>3</v>
      </c>
      <c r="E113" s="554"/>
    </row>
    <row r="114" spans="1:5" ht="18" customHeight="1" x14ac:dyDescent="0.2">
      <c r="A114" s="548">
        <v>63</v>
      </c>
      <c r="B114" s="6" t="s">
        <v>11</v>
      </c>
      <c r="C114" s="6">
        <v>3</v>
      </c>
      <c r="D114" s="550" t="s">
        <v>3</v>
      </c>
      <c r="E114" s="555"/>
    </row>
    <row r="115" spans="1:5" ht="18" customHeight="1" x14ac:dyDescent="0.2">
      <c r="A115" s="548">
        <v>64</v>
      </c>
      <c r="B115" s="6" t="s">
        <v>99</v>
      </c>
      <c r="C115" s="6">
        <v>3</v>
      </c>
      <c r="D115" s="550" t="s">
        <v>3</v>
      </c>
      <c r="E115" s="556"/>
    </row>
    <row r="116" spans="1:5" ht="18" customHeight="1" x14ac:dyDescent="0.2">
      <c r="A116" s="548">
        <v>65</v>
      </c>
      <c r="B116" s="6" t="s">
        <v>8</v>
      </c>
      <c r="C116" s="6">
        <v>19</v>
      </c>
      <c r="D116" s="550" t="s">
        <v>3</v>
      </c>
      <c r="E116" s="556"/>
    </row>
    <row r="117" spans="1:5" ht="18" customHeight="1" x14ac:dyDescent="0.2">
      <c r="A117" s="548">
        <v>66</v>
      </c>
      <c r="B117" s="6" t="s">
        <v>11</v>
      </c>
      <c r="C117" s="6">
        <v>1</v>
      </c>
      <c r="D117" s="550" t="s">
        <v>3</v>
      </c>
      <c r="E117" s="556"/>
    </row>
    <row r="118" spans="1:5" ht="18" customHeight="1" x14ac:dyDescent="0.2">
      <c r="A118" s="548">
        <v>67</v>
      </c>
      <c r="B118" s="81" t="s">
        <v>72</v>
      </c>
      <c r="C118" s="6">
        <v>1</v>
      </c>
      <c r="D118" s="557" t="s">
        <v>3</v>
      </c>
      <c r="E118" s="125">
        <v>16981.02</v>
      </c>
    </row>
    <row r="119" spans="1:5" ht="18" customHeight="1" x14ac:dyDescent="0.2">
      <c r="A119" s="548">
        <v>68</v>
      </c>
      <c r="B119" s="81" t="s">
        <v>32</v>
      </c>
      <c r="C119" s="6">
        <v>2</v>
      </c>
      <c r="D119" s="557" t="s">
        <v>3</v>
      </c>
      <c r="E119" s="141">
        <v>6325</v>
      </c>
    </row>
    <row r="120" spans="1:5" ht="39" customHeight="1" x14ac:dyDescent="0.2">
      <c r="A120" s="726" t="s">
        <v>67</v>
      </c>
      <c r="B120" s="726"/>
      <c r="C120" s="121"/>
      <c r="D120" s="727" t="s">
        <v>214</v>
      </c>
      <c r="E120" s="728"/>
    </row>
    <row r="121" spans="1:5" ht="18" customHeight="1" x14ac:dyDescent="0.2">
      <c r="A121" s="731" t="s">
        <v>26</v>
      </c>
      <c r="B121" s="731" t="s">
        <v>12</v>
      </c>
      <c r="C121" s="733" t="s">
        <v>28</v>
      </c>
      <c r="D121" s="731" t="s">
        <v>1</v>
      </c>
      <c r="E121" s="732" t="s">
        <v>27</v>
      </c>
    </row>
    <row r="122" spans="1:5" ht="18" customHeight="1" x14ac:dyDescent="0.2">
      <c r="A122" s="731"/>
      <c r="B122" s="731"/>
      <c r="C122" s="733"/>
      <c r="D122" s="731"/>
      <c r="E122" s="732"/>
    </row>
    <row r="123" spans="1:5" ht="18" customHeight="1" x14ac:dyDescent="0.2">
      <c r="A123" s="731"/>
      <c r="B123" s="731"/>
      <c r="C123" s="733"/>
      <c r="D123" s="731"/>
      <c r="E123" s="732"/>
    </row>
    <row r="124" spans="1:5" ht="18" customHeight="1" x14ac:dyDescent="0.2">
      <c r="A124" s="548">
        <v>69</v>
      </c>
      <c r="B124" s="7" t="s">
        <v>174</v>
      </c>
      <c r="C124" s="6">
        <v>1</v>
      </c>
      <c r="D124" s="550" t="s">
        <v>3</v>
      </c>
      <c r="E124" s="18">
        <v>0</v>
      </c>
    </row>
    <row r="125" spans="1:5" ht="18" customHeight="1" x14ac:dyDescent="0.2">
      <c r="A125" s="548">
        <f>A124+1</f>
        <v>70</v>
      </c>
      <c r="B125" s="123" t="s">
        <v>84</v>
      </c>
      <c r="C125" s="6">
        <v>1</v>
      </c>
      <c r="D125" s="550" t="s">
        <v>3</v>
      </c>
      <c r="E125" s="131">
        <v>10865.02</v>
      </c>
    </row>
    <row r="126" spans="1:5" ht="18" customHeight="1" x14ac:dyDescent="0.2">
      <c r="A126" s="548">
        <f t="shared" ref="A126" si="0">A125+1</f>
        <v>71</v>
      </c>
      <c r="B126" s="123" t="s">
        <v>85</v>
      </c>
      <c r="C126" s="6">
        <v>1</v>
      </c>
      <c r="D126" s="550" t="s">
        <v>3</v>
      </c>
      <c r="E126" s="181">
        <v>8620.85</v>
      </c>
    </row>
    <row r="127" spans="1:5" ht="18" customHeight="1" x14ac:dyDescent="0.2">
      <c r="A127" s="548">
        <f>A126+1</f>
        <v>72</v>
      </c>
      <c r="B127" s="123" t="s">
        <v>86</v>
      </c>
      <c r="C127" s="6">
        <v>1</v>
      </c>
      <c r="D127" s="550" t="s">
        <v>3</v>
      </c>
      <c r="E127" s="131">
        <v>10865.02</v>
      </c>
    </row>
    <row r="128" spans="1:5" ht="18" customHeight="1" x14ac:dyDescent="0.2">
      <c r="A128" s="548" t="e">
        <f>#REF!+1</f>
        <v>#REF!</v>
      </c>
      <c r="B128" s="123" t="s">
        <v>146</v>
      </c>
      <c r="C128" s="6">
        <v>1</v>
      </c>
      <c r="D128" s="550" t="s">
        <v>3</v>
      </c>
      <c r="E128" s="284">
        <v>8396.43</v>
      </c>
    </row>
    <row r="129" spans="1:5" ht="18" customHeight="1" x14ac:dyDescent="0.2">
      <c r="A129" s="548" t="e">
        <f t="shared" ref="A129:A133" si="1">A128+1</f>
        <v>#REF!</v>
      </c>
      <c r="B129" s="123" t="s">
        <v>154</v>
      </c>
      <c r="C129" s="6">
        <v>1</v>
      </c>
      <c r="D129" s="550" t="s">
        <v>3</v>
      </c>
      <c r="E129" s="181">
        <v>8396.43</v>
      </c>
    </row>
    <row r="130" spans="1:5" ht="17.25" customHeight="1" x14ac:dyDescent="0.2">
      <c r="A130" s="548" t="e">
        <f t="shared" si="1"/>
        <v>#REF!</v>
      </c>
      <c r="B130" s="123" t="s">
        <v>169</v>
      </c>
      <c r="C130" s="6">
        <v>1</v>
      </c>
      <c r="D130" s="550" t="s">
        <v>3</v>
      </c>
      <c r="E130" s="181">
        <v>8620.85</v>
      </c>
    </row>
    <row r="131" spans="1:5" ht="18" customHeight="1" x14ac:dyDescent="0.2">
      <c r="A131" s="548" t="e">
        <f t="shared" si="1"/>
        <v>#REF!</v>
      </c>
      <c r="B131" s="139" t="s">
        <v>32</v>
      </c>
      <c r="C131" s="6">
        <v>2</v>
      </c>
      <c r="D131" s="550" t="s">
        <v>3</v>
      </c>
      <c r="E131" s="552">
        <v>6325</v>
      </c>
    </row>
    <row r="132" spans="1:5" ht="18" customHeight="1" x14ac:dyDescent="0.2">
      <c r="A132" s="548" t="e">
        <f t="shared" si="1"/>
        <v>#REF!</v>
      </c>
      <c r="B132" s="139" t="s">
        <v>345</v>
      </c>
      <c r="C132" s="6">
        <v>1</v>
      </c>
      <c r="D132" s="550" t="s">
        <v>3</v>
      </c>
      <c r="E132" s="131">
        <v>10865.02</v>
      </c>
    </row>
    <row r="133" spans="1:5" ht="18" customHeight="1" x14ac:dyDescent="0.2">
      <c r="A133" s="548" t="e">
        <f t="shared" si="1"/>
        <v>#REF!</v>
      </c>
      <c r="B133" s="123" t="s">
        <v>449</v>
      </c>
      <c r="C133" s="6">
        <v>2</v>
      </c>
      <c r="D133" s="550" t="s">
        <v>3</v>
      </c>
      <c r="E133" s="284">
        <v>8396.43</v>
      </c>
    </row>
    <row r="134" spans="1:5" ht="39" customHeight="1" x14ac:dyDescent="0.2">
      <c r="A134" s="726" t="s">
        <v>68</v>
      </c>
      <c r="B134" s="726"/>
      <c r="C134" s="121"/>
      <c r="D134" s="727" t="s">
        <v>214</v>
      </c>
      <c r="E134" s="728"/>
    </row>
    <row r="135" spans="1:5" ht="18" customHeight="1" x14ac:dyDescent="0.2">
      <c r="A135" s="731" t="s">
        <v>26</v>
      </c>
      <c r="B135" s="731" t="s">
        <v>12</v>
      </c>
      <c r="C135" s="733" t="s">
        <v>28</v>
      </c>
      <c r="D135" s="731" t="s">
        <v>1</v>
      </c>
      <c r="E135" s="732" t="s">
        <v>27</v>
      </c>
    </row>
    <row r="136" spans="1:5" ht="18" customHeight="1" x14ac:dyDescent="0.2">
      <c r="A136" s="731"/>
      <c r="B136" s="731"/>
      <c r="C136" s="733"/>
      <c r="D136" s="731"/>
      <c r="E136" s="732"/>
    </row>
    <row r="137" spans="1:5" ht="18" customHeight="1" x14ac:dyDescent="0.2">
      <c r="A137" s="731"/>
      <c r="B137" s="731"/>
      <c r="C137" s="733"/>
      <c r="D137" s="731"/>
      <c r="E137" s="732"/>
    </row>
    <row r="138" spans="1:5" ht="18" customHeight="1" x14ac:dyDescent="0.2">
      <c r="A138" s="548">
        <v>80</v>
      </c>
      <c r="B138" s="124" t="s">
        <v>81</v>
      </c>
      <c r="C138" s="6">
        <v>1</v>
      </c>
      <c r="D138" s="550" t="s">
        <v>3</v>
      </c>
      <c r="E138" s="313">
        <v>13236.82</v>
      </c>
    </row>
    <row r="139" spans="1:5" ht="18" customHeight="1" x14ac:dyDescent="0.2">
      <c r="A139" s="548">
        <v>81</v>
      </c>
      <c r="B139" s="124" t="s">
        <v>450</v>
      </c>
      <c r="C139" s="6">
        <v>1</v>
      </c>
      <c r="D139" s="550" t="s">
        <v>3</v>
      </c>
      <c r="E139" s="313">
        <v>10865.02</v>
      </c>
    </row>
    <row r="140" spans="1:5" ht="18" customHeight="1" x14ac:dyDescent="0.2">
      <c r="A140" s="548">
        <v>82</v>
      </c>
      <c r="B140" s="124" t="s">
        <v>348</v>
      </c>
      <c r="C140" s="6">
        <v>1</v>
      </c>
      <c r="D140" s="550" t="s">
        <v>3</v>
      </c>
      <c r="E140" s="125">
        <v>8620.85</v>
      </c>
    </row>
    <row r="141" spans="1:5" ht="18" customHeight="1" x14ac:dyDescent="0.2">
      <c r="A141" s="548">
        <v>83</v>
      </c>
      <c r="B141" s="124" t="s">
        <v>203</v>
      </c>
      <c r="C141" s="6">
        <v>1</v>
      </c>
      <c r="D141" s="550" t="s">
        <v>3</v>
      </c>
      <c r="E141" s="430">
        <v>8396.43</v>
      </c>
    </row>
    <row r="142" spans="1:5" ht="18" customHeight="1" x14ac:dyDescent="0.2">
      <c r="A142" s="548">
        <v>84</v>
      </c>
      <c r="B142" s="229" t="s">
        <v>422</v>
      </c>
      <c r="C142" s="6">
        <v>1</v>
      </c>
      <c r="D142" s="550" t="s">
        <v>3</v>
      </c>
      <c r="E142" s="125">
        <v>8620.85</v>
      </c>
    </row>
    <row r="143" spans="1:5" ht="18" customHeight="1" x14ac:dyDescent="0.2">
      <c r="A143" s="548">
        <v>85</v>
      </c>
      <c r="B143" s="226" t="s">
        <v>33</v>
      </c>
      <c r="C143" s="6">
        <v>1</v>
      </c>
      <c r="D143" s="550" t="s">
        <v>3</v>
      </c>
      <c r="E143" s="141">
        <v>8396.43</v>
      </c>
    </row>
    <row r="144" spans="1:5" ht="18" customHeight="1" x14ac:dyDescent="0.2">
      <c r="A144" s="548">
        <v>86</v>
      </c>
      <c r="B144" s="226" t="s">
        <v>34</v>
      </c>
      <c r="C144" s="6">
        <v>1</v>
      </c>
      <c r="D144" s="550" t="s">
        <v>3</v>
      </c>
      <c r="E144" s="264">
        <v>10865.02</v>
      </c>
    </row>
    <row r="145" spans="1:5" ht="18" customHeight="1" x14ac:dyDescent="0.2">
      <c r="A145" s="548">
        <v>87</v>
      </c>
      <c r="B145" s="226" t="s">
        <v>419</v>
      </c>
      <c r="C145" s="6">
        <v>2</v>
      </c>
      <c r="D145" s="550" t="s">
        <v>3</v>
      </c>
      <c r="E145" s="125">
        <v>8620.85</v>
      </c>
    </row>
    <row r="146" spans="1:5" ht="16.5" customHeight="1" x14ac:dyDescent="0.2">
      <c r="A146" s="548">
        <v>88</v>
      </c>
      <c r="B146" s="229" t="s">
        <v>417</v>
      </c>
      <c r="C146" s="112">
        <v>1</v>
      </c>
      <c r="D146" s="202" t="s">
        <v>3</v>
      </c>
      <c r="E146" s="378">
        <v>8396.43</v>
      </c>
    </row>
    <row r="147" spans="1:5" x14ac:dyDescent="0.2">
      <c r="E147" s="6"/>
    </row>
  </sheetData>
  <mergeCells count="79">
    <mergeCell ref="A134:B134"/>
    <mergeCell ref="D134:E134"/>
    <mergeCell ref="A135:A137"/>
    <mergeCell ref="B135:B137"/>
    <mergeCell ref="C135:C137"/>
    <mergeCell ref="D135:D137"/>
    <mergeCell ref="E135:E137"/>
    <mergeCell ref="A120:B120"/>
    <mergeCell ref="D120:E120"/>
    <mergeCell ref="A121:A123"/>
    <mergeCell ref="B121:B123"/>
    <mergeCell ref="C121:C123"/>
    <mergeCell ref="D121:D123"/>
    <mergeCell ref="E121:E123"/>
    <mergeCell ref="A109:B109"/>
    <mergeCell ref="D109:E109"/>
    <mergeCell ref="A110:A112"/>
    <mergeCell ref="B110:B112"/>
    <mergeCell ref="C110:C112"/>
    <mergeCell ref="D110:D112"/>
    <mergeCell ref="E110:E112"/>
    <mergeCell ref="A97:B97"/>
    <mergeCell ref="D97:E97"/>
    <mergeCell ref="A98:A100"/>
    <mergeCell ref="B98:B100"/>
    <mergeCell ref="C98:C100"/>
    <mergeCell ref="D98:D100"/>
    <mergeCell ref="E98:E100"/>
    <mergeCell ref="A91:A93"/>
    <mergeCell ref="B91:B93"/>
    <mergeCell ref="C91:C93"/>
    <mergeCell ref="D91:D93"/>
    <mergeCell ref="E91:E93"/>
    <mergeCell ref="A80:B80"/>
    <mergeCell ref="D80:E80"/>
    <mergeCell ref="A81:A83"/>
    <mergeCell ref="B81:B83"/>
    <mergeCell ref="C81:C83"/>
    <mergeCell ref="D81:D83"/>
    <mergeCell ref="E81:E83"/>
    <mergeCell ref="A73:B73"/>
    <mergeCell ref="D73:E73"/>
    <mergeCell ref="A74:A76"/>
    <mergeCell ref="B74:B76"/>
    <mergeCell ref="C74:C76"/>
    <mergeCell ref="D74:D76"/>
    <mergeCell ref="E74:E76"/>
    <mergeCell ref="A54:B54"/>
    <mergeCell ref="D54:E54"/>
    <mergeCell ref="A55:A57"/>
    <mergeCell ref="B55:B57"/>
    <mergeCell ref="C55:C57"/>
    <mergeCell ref="D55:D57"/>
    <mergeCell ref="E55:E57"/>
    <mergeCell ref="D34:D36"/>
    <mergeCell ref="E34:E36"/>
    <mergeCell ref="A43:B43"/>
    <mergeCell ref="D43:E43"/>
    <mergeCell ref="A44:A46"/>
    <mergeCell ref="B44:B46"/>
    <mergeCell ref="C44:C46"/>
    <mergeCell ref="D44:D46"/>
    <mergeCell ref="E44:E46"/>
    <mergeCell ref="A90:B90"/>
    <mergeCell ref="D90:E90"/>
    <mergeCell ref="A1:E1"/>
    <mergeCell ref="A2:E2"/>
    <mergeCell ref="A6:A8"/>
    <mergeCell ref="B6:B8"/>
    <mergeCell ref="D6:D8"/>
    <mergeCell ref="E6:E8"/>
    <mergeCell ref="A5:B5"/>
    <mergeCell ref="D5:E5"/>
    <mergeCell ref="C6:C8"/>
    <mergeCell ref="A33:B33"/>
    <mergeCell ref="D33:E33"/>
    <mergeCell ref="A34:A36"/>
    <mergeCell ref="B34:B36"/>
    <mergeCell ref="C34:C36"/>
  </mergeCells>
  <phoneticPr fontId="16" type="noConversion"/>
  <pageMargins left="0.82677165354330717" right="0.15748031496062992" top="0.15748031496062992" bottom="0.74803149606299213" header="0.15748031496062992" footer="0.70866141732283472"/>
  <pageSetup paperSize="5" scale="61" fitToHeight="3" orientation="portrait" r:id="rId1"/>
  <rowBreaks count="9" manualBreakCount="9">
    <brk id="60" max="16383" man="1"/>
    <brk id="71" max="16383" man="1"/>
    <brk id="85" max="16383" man="1"/>
    <brk id="154" max="16383" man="1"/>
    <brk id="166" max="16383" man="1"/>
    <brk id="176" max="4" man="1"/>
    <brk id="191" max="4" man="1"/>
    <brk id="200" max="4" man="1"/>
    <brk id="2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10</vt:i4>
      </vt:variant>
    </vt:vector>
  </HeadingPairs>
  <TitlesOfParts>
    <vt:vector size="22" baseType="lpstr">
      <vt:lpstr>GOBIERNO</vt:lpstr>
      <vt:lpstr>SIND</vt:lpstr>
      <vt:lpstr>FINANZAS</vt:lpstr>
      <vt:lpstr>OFICIALIA</vt:lpstr>
      <vt:lpstr>ALUMBRADO</vt:lpstr>
      <vt:lpstr>LIMPIA</vt:lpstr>
      <vt:lpstr>PARQUES</vt:lpstr>
      <vt:lpstr>OBRS</vt:lpstr>
      <vt:lpstr>seg.pub</vt:lpstr>
      <vt:lpstr>DIF</vt:lpstr>
      <vt:lpstr>DAPAS</vt:lpstr>
      <vt:lpstr>TABULADOR</vt:lpstr>
      <vt:lpstr>DAPAS!Área_de_impresión</vt:lpstr>
      <vt:lpstr>DIF!Área_de_impresión</vt:lpstr>
      <vt:lpstr>FINANZAS!Área_de_impresión</vt:lpstr>
      <vt:lpstr>GOBIERNO!Área_de_impresión</vt:lpstr>
      <vt:lpstr>LIMPIA!Área_de_impresión</vt:lpstr>
      <vt:lpstr>OBRS!Área_de_impresión</vt:lpstr>
      <vt:lpstr>OFICIALIA!Área_de_impresión</vt:lpstr>
      <vt:lpstr>seg.pub!Área_de_impresión</vt:lpstr>
      <vt:lpstr>SIND!Área_de_impresión</vt:lpstr>
      <vt:lpstr>TABULADOR!Área_de_impresión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Tesoreria Churumuco</cp:lastModifiedBy>
  <cp:lastPrinted>2023-12-26T17:46:09Z</cp:lastPrinted>
  <dcterms:created xsi:type="dcterms:W3CDTF">2000-12-21T06:27:33Z</dcterms:created>
  <dcterms:modified xsi:type="dcterms:W3CDTF">2026-08-24T20:28:15Z</dcterms:modified>
</cp:coreProperties>
</file>